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C7FA3D9B-3A4E-4B79-BE56-D7F86439DE82}" xr6:coauthVersionLast="47" xr6:coauthVersionMax="47" xr10:uidLastSave="{00000000-0000-0000-0000-000000000000}"/>
  <workbookProtection workbookAlgorithmName="SHA-512" workbookHashValue="rY5bnAELkGOAjImgJiJQLcyJCO4Pj8HllRBa9KyO+4t93XZ/lbnJJE0CcQFQUueeJXNR9IYY+0PkjMyicNvz6g==" workbookSaltValue="QDE6L7radKBfgIx8RMfILQ==" workbookSpinCount="100000" lockStructure="1"/>
  <bookViews>
    <workbookView xWindow="29310" yWindow="3765" windowWidth="21600" windowHeight="11175"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'実施報告書兼請求書(記入しないこと)'!$A$1:$AL$49</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6" i="4"/>
  <c r="AO23" i="4"/>
  <c r="AO28" i="4"/>
  <c r="AO25" i="4"/>
  <c r="AO29" i="4"/>
  <c r="AC29" i="4" l="1"/>
  <c r="AA28" i="4"/>
  <c r="AA26" i="4"/>
  <c r="AA25" i="4"/>
  <c r="G35" i="4" l="1"/>
  <c r="G34" i="4"/>
  <c r="L32" i="4" l="1"/>
  <c r="AK17" i="4"/>
  <c r="AC16" i="4"/>
  <c r="AO20" i="4"/>
  <c r="AC46" i="4" l="1"/>
  <c r="O46"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O30" i="4"/>
  <c r="AO17" i="4"/>
  <c r="AP16" i="4"/>
  <c r="AO31" i="4"/>
  <c r="AP20" i="4"/>
  <c r="AO19" i="4"/>
  <c r="AP17" i="4"/>
  <c r="AO16" i="4"/>
  <c r="AP19" i="4"/>
  <c r="AP31" i="4"/>
  <c r="AP22" i="4"/>
  <c r="AO22" i="4"/>
  <c r="AP23" i="4"/>
  <c r="AP30" i="4"/>
  <c r="AK31" i="4" l="1"/>
  <c r="AA20" i="4"/>
  <c r="AA22" i="4"/>
  <c r="AA31" i="4"/>
  <c r="AA17" i="4"/>
  <c r="AA19" i="4"/>
  <c r="AA30" i="4"/>
  <c r="Q16" i="4"/>
  <c r="AK19" i="4"/>
  <c r="AA16" i="4"/>
  <c r="AA23" i="4"/>
  <c r="AC32" i="4" l="1"/>
  <c r="AK32" i="4" s="1"/>
  <c r="P11" i="4" l="1"/>
</calcChain>
</file>

<file path=xl/sharedStrings.xml><?xml version="1.0" encoding="utf-8"?>
<sst xmlns="http://schemas.openxmlformats.org/spreadsheetml/2006/main" count="571" uniqueCount="364">
  <si>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</si>
  <si>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</si>
  <si>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</si>
  <si>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</si>
  <si>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</si>
  <si>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</si>
  <si>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</si>
  <si>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</si>
  <si>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</si>
  <si>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</si>
  <si>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</si>
  <si>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</si>
  <si>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</si>
  <si>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</si>
  <si>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</si>
  <si>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</si>
  <si>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</si>
  <si>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</si>
  <si>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</si>
  <si>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</si>
  <si>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</si>
  <si>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</si>
  <si>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</si>
  <si>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</si>
  <si>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</si>
  <si>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</si>
  <si>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</si>
  <si>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</si>
  <si>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</si>
  <si>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</si>
  <si>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</si>
  <si>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</si>
  <si>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</si>
  <si>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</si>
  <si>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</si>
  <si>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</si>
  <si>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</si>
  <si>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</si>
  <si>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</si>
  <si>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</si>
  <si>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</si>
  <si>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</si>
  <si>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</si>
  <si>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</si>
  <si>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</si>
  <si>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</si>
  <si>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</si>
  <si>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</si>
  <si>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</si>
  <si>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</si>
  <si>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</si>
  <si>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</si>
  <si>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</si>
  <si>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</si>
  <si>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</si>
  <si>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</si>
  <si>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</si>
  <si>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</si>
  <si>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</si>
  <si>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</si>
  <si>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</si>
  <si>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</si>
  <si>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</si>
  <si>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</si>
  <si>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</si>
  <si>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</si>
  <si>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</si>
  <si>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</si>
  <si>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</si>
  <si>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</si>
  <si>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</si>
  <si>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</si>
  <si>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</si>
  <si>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</si>
  <si>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</si>
  <si>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</si>
  <si>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</si>
  <si>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</si>
  <si>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</si>
  <si>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</si>
  <si>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</si>
  <si>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</si>
  <si>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</si>
  <si>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</si>
  <si>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</si>
  <si>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</si>
  <si>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</si>
  <si>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</si>
  <si>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</si>
  <si>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</si>
  <si>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</si>
  <si>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</si>
  <si>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</si>
  <si>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</si>
  <si>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</si>
  <si>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</si>
  <si>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</si>
  <si>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</si>
  <si>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</si>
  <si>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</si>
  <si>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</si>
  <si>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</si>
  <si>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</si>
  <si>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</si>
  <si>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</si>
  <si>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</si>
  <si>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</si>
  <si>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</si>
  <si>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</si>
  <si>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</si>
  <si>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</si>
  <si>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</si>
  <si>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</si>
  <si>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</si>
  <si>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</si>
  <si>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</si>
  <si>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</si>
  <si>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</si>
  <si>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</si>
  <si>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</si>
  <si>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</si>
  <si>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</si>
  <si>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</si>
  <si>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</si>
  <si>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</si>
  <si>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</si>
  <si>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</si>
  <si>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</si>
  <si>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</si>
  <si>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</si>
  <si>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</si>
  <si>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</si>
  <si>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</si>
  <si>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</si>
  <si>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</si>
  <si>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</si>
  <si>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</si>
  <si>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</si>
  <si>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</si>
  <si>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</si>
  <si>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</si>
  <si>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</si>
  <si>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</si>
  <si>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</si>
  <si>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</si>
  <si>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</si>
  <si>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</si>
  <si>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</si>
  <si>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</si>
  <si>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</si>
  <si>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</si>
  <si>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</si>
  <si>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</si>
  <si>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</si>
  <si>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</si>
  <si>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</si>
  <si>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</si>
  <si>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</si>
  <si>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</si>
  <si>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</si>
  <si>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</si>
  <si>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</si>
  <si>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</si>
  <si>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</si>
  <si>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</si>
  <si>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</si>
  <si>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</si>
  <si>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</si>
  <si>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</si>
  <si>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</si>
  <si>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</si>
  <si>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</si>
  <si>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</si>
  <si>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</si>
  <si>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</si>
  <si>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</si>
  <si>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</si>
  <si>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</si>
  <si>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</si>
  <si>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</si>
  <si>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</si>
  <si>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</si>
  <si>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</si>
  <si>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</si>
  <si>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</si>
  <si>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</si>
  <si>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</si>
  <si>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</si>
  <si>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</si>
  <si>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</si>
  <si>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</si>
  <si>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</si>
  <si>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</si>
  <si>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</si>
  <si>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</si>
  <si>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</si>
  <si>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</si>
  <si>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</si>
  <si>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</si>
  <si>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</si>
  <si>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</si>
  <si>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</si>
  <si>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</si>
  <si>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</si>
  <si>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</si>
  <si>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</si>
  <si>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</si>
  <si>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</si>
  <si>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</si>
  <si>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</si>
  <si>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</si>
  <si>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</si>
  <si>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</si>
  <si>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</si>
  <si>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</si>
  <si>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</si>
  <si>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</si>
  <si>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</si>
  <si>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</si>
  <si>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</si>
  <si>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</si>
  <si>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</si>
  <si>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</si>
  <si>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</si>
  <si>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</si>
  <si>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</si>
  <si>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</si>
  <si>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</si>
  <si>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</si>
  <si>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</si>
  <si>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</si>
  <si>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</si>
  <si>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</si>
  <si>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</si>
  <si>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</si>
  <si>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</si>
  <si>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</si>
  <si>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</si>
  <si>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</si>
  <si>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</si>
  <si>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</si>
  <si>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</si>
  <si>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</si>
  <si>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</si>
  <si>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</si>
  <si>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</si>
  <si>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</si>
  <si>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</si>
  <si>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</si>
  <si>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</si>
  <si>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</si>
  <si>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</si>
  <si>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</si>
  <si>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</si>
  <si>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</si>
  <si>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</si>
  <si>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</si>
  <si>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</si>
  <si>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</si>
  <si>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</si>
  <si>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</si>
  <si>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</si>
  <si>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</si>
  <si>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</si>
  <si>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</si>
  <si>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</si>
  <si>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</si>
  <si>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</si>
  <si>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</si>
  <si>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</si>
  <si>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</si>
  <si>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</si>
  <si>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</si>
  <si>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</si>
  <si>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</si>
  <si>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</si>
  <si>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</si>
  <si>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</si>
  <si>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</si>
  <si>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</si>
  <si>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</si>
  <si>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</si>
  <si>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</si>
  <si>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</si>
  <si>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</si>
  <si>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</si>
  <si>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</si>
  <si>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</si>
  <si>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</si>
  <si>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</si>
  <si>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</si>
  <si>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</si>
  <si>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</si>
  <si>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</si>
  <si>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</si>
  <si>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</si>
  <si>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</si>
  <si>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</si>
  <si>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</si>
  <si>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</si>
  <si>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</si>
  <si>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</si>
  <si>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</si>
  <si>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</si>
  <si>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</si>
  <si>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</si>
  <si>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</si>
  <si>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</si>
  <si>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</si>
  <si>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</si>
  <si>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</si>
  <si>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</si>
  <si>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</si>
  <si>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</si>
  <si>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</si>
  <si>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</si>
  <si>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</si>
  <si>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</si>
  <si>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</si>
  <si>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</si>
  <si>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</si>
  <si>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</si>
  <si>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</si>
  <si>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</si>
  <si>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</si>
  <si>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</si>
  <si>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</si>
  <si>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</si>
  <si>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</si>
  <si>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</si>
  <si>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</si>
  <si>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</si>
  <si>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</si>
  <si>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</si>
  <si>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</si>
  <si>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</si>
  <si>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</si>
  <si>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</si>
  <si>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</si>
  <si>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</si>
  <si>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</si>
  <si>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</si>
  <si>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</si>
  <si>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</si>
  <si>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</si>
  <si>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</si>
  <si>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</si>
  <si>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</si>
  <si>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</si>
  <si>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</si>
  <si>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</si>
  <si>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</si>
  <si>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</si>
  <si>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</si>
  <si>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</si>
  <si>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</si>
  <si>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</si>
  <si>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</si>
  <si>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</si>
  <si>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</si>
  <si>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</si>
  <si>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</si>
  <si>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</si>
  <si>
    <t>令和８年6月１日現在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</si>
</sst>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34">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180" fontId="35" fillId="0" borderId="14" xfId="34" applyNumberFormat="1"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shrinkToFit="1"/>
    </xf>
    <xf numFmtId="0" fontId="35" fillId="0" borderId="24" xfId="34" applyFont="1" applyFill="1" applyBorder="1" applyAlignment="1">
      <alignment horizontal="center" vertical="center" shrinkToFit="1"/>
    </xf>
    <xf numFmtId="180" fontId="35" fillId="0" borderId="37" xfId="34" applyNumberFormat="1" applyFont="1" applyFill="1" applyBorder="1" applyAlignment="1">
      <alignment vertical="center"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0" xfId="0" applyFont="1" applyBorder="1" applyAlignment="1" applyProtection="1">
      <alignment horizontal="center" vertical="center"/>
    </xf>
    <xf numFmtId="177" fontId="28" fillId="0" borderId="38" xfId="0" applyNumberFormat="1" applyFont="1" applyBorder="1" applyAlignment="1" applyProtection="1">
      <alignment vertical="center"/>
    </xf>
    <xf numFmtId="177" fontId="28" fillId="0" borderId="29" xfId="0" applyNumberFormat="1" applyFont="1" applyBorder="1" applyAlignment="1" applyProtection="1">
      <alignment vertical="center"/>
    </xf>
    <xf numFmtId="0" fontId="22" fillId="0" borderId="29" xfId="0" applyFont="1" applyBorder="1" applyAlignment="1" applyProtection="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7" fontId="28" fillId="0" borderId="18" xfId="0" applyNumberFormat="1" applyFont="1" applyBorder="1" applyAlignment="1" applyProtection="1">
      <alignment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24" xfId="0" applyNumberFormat="1" applyFont="1" applyFill="1" applyBorder="1" applyAlignment="1" applyProtection="1">
      <alignment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0" xfId="0" applyFont="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35"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3" fillId="0" borderId="23"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xf numFmtId="3" fontId="49" fillId="0" borderId="14" xfId="0" applyNumberFormat="1" applyFont="1" applyFill="1" applyBorder="1" applyAlignment="1">
      <alignment vertical="center" shrinkToFit="1"/>
    </xf>
    <xf numFmtId="3" fontId="49" fillId="28" borderId="14" xfId="0" applyNumberFormat="1" applyFont="1" applyFill="1" applyBorder="1" applyAlignment="1">
      <alignment vertical="center" shrinkToFit="1"/>
    </xf>
    <xf numFmtId="3" fontId="49" fillId="28" borderId="14" xfId="0" applyNumberFormat="1" applyFont="1" applyFill="1" applyBorder="1" applyAlignment="1">
      <alignment horizontal="center" vertical="center" shrinkToFit="1"/>
    </xf>
    <xf numFmtId="3" fontId="49" fillId="0" borderId="14" xfId="0" applyNumberFormat="1" applyFont="1" applyFill="1" applyBorder="1" applyAlignment="1">
      <alignment horizontal="center" vertical="center" shrinkToFit="1"/>
    </xf>
    <xf numFmtId="3" fontId="49" fillId="0" borderId="14" xfId="0" applyNumberFormat="1" applyFont="1" applyFill="1" applyBorder="1" applyAlignment="1">
      <alignment horizontal="righ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domo-center@city.semboku.lg.jp/hoken@city.semboku.lg.jp" TargetMode="External"/><Relationship Id="rId18" Type="http://schemas.openxmlformats.org/officeDocument/2006/relationships/hyperlink" Target="mailto:hoken@town.happo.lg.jp/abe.risa@town.happo.lg.jp" TargetMode="External"/><Relationship Id="rId26" Type="http://schemas.openxmlformats.org/officeDocument/2006/relationships/hyperlink" Target="mailto:ro-hlhm@city.akita.lg.jp" TargetMode="External"/><Relationship Id="rId39" Type="http://schemas.openxmlformats.org/officeDocument/2006/relationships/printerSettings" Target="../printerSettings/printerSettings2.bin"/><Relationship Id="rId21" Type="http://schemas.openxmlformats.org/officeDocument/2006/relationships/hyperlink" Target="mailto:kenkou@city.kitaakita.lg.jp" TargetMode="External"/><Relationship Id="rId34" Type="http://schemas.openxmlformats.org/officeDocument/2006/relationships/hyperlink" Target="mailto:ksk-health@town.kosaka.lg.jp" TargetMode="External"/><Relationship Id="rId7" Type="http://schemas.openxmlformats.org/officeDocument/2006/relationships/hyperlink" Target="mailto:ro-hlhm@city.akita.lg.jp" TargetMode="External"/><Relationship Id="rId12" Type="http://schemas.openxmlformats.org/officeDocument/2006/relationships/hyperlink" Target="mailto:ho.soumu@city.odate.lg.jp" TargetMode="External"/><Relationship Id="rId17" Type="http://schemas.openxmlformats.org/officeDocument/2006/relationships/hyperlink" Target="mailto:kenkou@city.kazuno.lg.jp" TargetMode="External"/><Relationship Id="rId25" Type="http://schemas.openxmlformats.org/officeDocument/2006/relationships/hyperlink" Target="mailto:kenkou-center@town.akita-ikawa.lg.jp" TargetMode="External"/><Relationship Id="rId33" Type="http://schemas.openxmlformats.org/officeDocument/2006/relationships/hyperlink" Target="mailto:kenkou@city.noshiro.lg.jp" TargetMode="External"/><Relationship Id="rId38" Type="http://schemas.openxmlformats.org/officeDocument/2006/relationships/hyperlink" Target="mailto:g-hoken-c@vill.ogata.lg.jp" TargetMode="External"/><Relationship Id="rId2" Type="http://schemas.openxmlformats.org/officeDocument/2006/relationships/hyperlink" Target="mailto:kenkou@city.kitaakita.lg.jp" TargetMode="External"/><Relationship Id="rId16" Type="http://schemas.openxmlformats.org/officeDocument/2006/relationships/hyperlink" Target="mailto:kosodate@town.mitane.lg.jp/kenkou@town.mitane.lg.jp" TargetMode="External"/><Relationship Id="rId20" Type="http://schemas.openxmlformats.org/officeDocument/2006/relationships/hyperlink" Target="mailto:hoken@vill.kamikoani.lg.jp" TargetMode="External"/><Relationship Id="rId29" Type="http://schemas.openxmlformats.org/officeDocument/2006/relationships/hyperlink" Target="mailto:yobou@vill.higashinaruse.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daisen.lg.jp" TargetMode="External"/><Relationship Id="rId24" Type="http://schemas.openxmlformats.org/officeDocument/2006/relationships/hyperlink" Target="mailto:hokenkaigo@town.gojome.lg.jp" TargetMode="External"/><Relationship Id="rId32" Type="http://schemas.openxmlformats.org/officeDocument/2006/relationships/hyperlink" Target="mailto:kodomo-center@city.semboku.lg.jp/hoken@city.semboku.lg.jp" TargetMode="External"/><Relationship Id="rId37" Type="http://schemas.openxmlformats.org/officeDocument/2006/relationships/hyperlink" Target="mailto:hoken@town.happo.lg.jp/abe.risa@town.happo.lg.jp" TargetMode="External"/><Relationship Id="rId5" Type="http://schemas.openxmlformats.org/officeDocument/2006/relationships/hyperlink" Target="mailto:hokenkaigo@town.gojome.lg.jp" TargetMode="External"/><Relationship Id="rId15" Type="http://schemas.openxmlformats.org/officeDocument/2006/relationships/hyperlink" Target="mailto:ksk-health@town.kosaka.lg.jp" TargetMode="External"/><Relationship Id="rId23" Type="http://schemas.openxmlformats.org/officeDocument/2006/relationships/hyperlink" Target="mailto:kansenyobo@city.katagami.lg.jp" TargetMode="External"/><Relationship Id="rId28" Type="http://schemas.openxmlformats.org/officeDocument/2006/relationships/hyperlink" Target="mailto:kodomo-gr@city.yuzawa.lg.jp/kenko-gr@city.yuzawa.lg.jp" TargetMode="External"/><Relationship Id="rId36" Type="http://schemas.openxmlformats.org/officeDocument/2006/relationships/hyperlink" Target="mailto:kenkou@city.kazuno.lg.jp" TargetMode="External"/><Relationship Id="rId10" Type="http://schemas.openxmlformats.org/officeDocument/2006/relationships/hyperlink" Target="mailto:yobou@vill.higashinaruse.lg.jp" TargetMode="External"/><Relationship Id="rId19" Type="http://schemas.openxmlformats.org/officeDocument/2006/relationships/hyperlink" Target="mailto:g-hoken-c@vill.ogata.lg.jp" TargetMode="External"/><Relationship Id="rId31" Type="http://schemas.openxmlformats.org/officeDocument/2006/relationships/hyperlink" Target="mailto:ho.soumu@city.odate.lg.jp" TargetMode="External"/><Relationship Id="rId4" Type="http://schemas.openxmlformats.org/officeDocument/2006/relationships/hyperlink" Target="mailto:kansenyobo@city.katagami.lg.jp" TargetMode="External"/><Relationship Id="rId9" Type="http://schemas.openxmlformats.org/officeDocument/2006/relationships/hyperlink" Target="mailto:kodomo-gr@city.yuzawa.lg.jp/kenko-gr@city.yuzawa.lg.jp" TargetMode="External"/><Relationship Id="rId14" Type="http://schemas.openxmlformats.org/officeDocument/2006/relationships/hyperlink" Target="mailto:kenkou@city.noshiro.lg.jp" TargetMode="External"/><Relationship Id="rId22" Type="http://schemas.openxmlformats.org/officeDocument/2006/relationships/hyperlink" Target="mailto:kenkou@city.yokote.lg.jp" TargetMode="External"/><Relationship Id="rId27" Type="http://schemas.openxmlformats.org/officeDocument/2006/relationships/hyperlink" Target="mailto:ro-hlhm@city.akita.lg.jp" TargetMode="External"/><Relationship Id="rId30" Type="http://schemas.openxmlformats.org/officeDocument/2006/relationships/hyperlink" Target="mailto:kenkou@city.daisen.lg.jp" TargetMode="External"/><Relationship Id="rId35" Type="http://schemas.openxmlformats.org/officeDocument/2006/relationships/hyperlink" Target="mailto:kosodate@town.mitane.lg.jp/kenkou@town.mitane.lg.jp" TargetMode="External"/><Relationship Id="rId8" Type="http://schemas.openxmlformats.org/officeDocument/2006/relationships/hyperlink" Target="mailto:ro-hlhm@city.akita.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49"/>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N1" s="20"/>
    </row>
    <row r="2" spans="1:45" ht="20.100000000000001" customHeight="1" x14ac:dyDescent="0.15">
      <c r="A2" s="170" t="s">
        <v>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row>
    <row r="3" spans="1:45" ht="20.100000000000001" customHeight="1" x14ac:dyDescent="0.15">
      <c r="AB3" s="1" t="s">
        <v>6</v>
      </c>
      <c r="AD3" s="171"/>
      <c r="AE3" s="171"/>
      <c r="AF3" s="18" t="s">
        <v>12</v>
      </c>
      <c r="AG3" s="172"/>
      <c r="AH3" s="172"/>
      <c r="AI3" s="18" t="s">
        <v>13</v>
      </c>
      <c r="AJ3" s="172"/>
      <c r="AK3" s="172"/>
      <c r="AL3" s="18" t="s">
        <v>5</v>
      </c>
    </row>
    <row r="4" spans="1:45" ht="20.100000000000001" customHeight="1" x14ac:dyDescent="0.15">
      <c r="A4" s="5"/>
      <c r="B4" s="8" t="s">
        <v>2</v>
      </c>
      <c r="D4" s="173" t="s">
        <v>16</v>
      </c>
      <c r="E4" s="173"/>
      <c r="F4" s="173"/>
      <c r="G4" s="173"/>
      <c r="H4" s="173"/>
      <c r="I4" s="173"/>
      <c r="J4" s="173"/>
      <c r="K4" s="173"/>
      <c r="L4" s="173"/>
      <c r="M4" s="173"/>
      <c r="N4" s="173"/>
      <c r="O4" s="173"/>
      <c r="P4" s="173"/>
      <c r="Q4" s="13"/>
      <c r="R4" s="13"/>
      <c r="AO4" s="21" t="s">
        <v>19</v>
      </c>
    </row>
    <row r="5" spans="1:45" ht="20.100000000000001" customHeight="1" x14ac:dyDescent="0.15">
      <c r="R5" s="174" t="s">
        <v>20</v>
      </c>
      <c r="S5" s="174"/>
      <c r="T5" s="174"/>
      <c r="U5" s="174"/>
      <c r="V5" s="174"/>
      <c r="W5" s="16" t="s">
        <v>21</v>
      </c>
      <c r="X5" s="175"/>
      <c r="Y5" s="175"/>
      <c r="Z5" s="175"/>
      <c r="AA5" s="175"/>
      <c r="AB5" s="175"/>
      <c r="AC5" s="175"/>
      <c r="AD5" s="175"/>
      <c r="AE5" s="175"/>
      <c r="AF5" s="175"/>
      <c r="AG5" s="175"/>
      <c r="AH5" s="175"/>
      <c r="AI5" s="175"/>
      <c r="AJ5" s="175"/>
      <c r="AK5" s="175"/>
      <c r="AM5" s="19"/>
    </row>
    <row r="6" spans="1:45" ht="20.100000000000001" customHeight="1" x14ac:dyDescent="0.15">
      <c r="R6" s="174" t="s">
        <v>25</v>
      </c>
      <c r="S6" s="174"/>
      <c r="T6" s="174"/>
      <c r="U6" s="174"/>
      <c r="V6" s="174"/>
      <c r="W6" s="8" t="s">
        <v>21</v>
      </c>
      <c r="X6" s="176"/>
      <c r="Y6" s="176"/>
      <c r="Z6" s="176"/>
      <c r="AA6" s="176"/>
      <c r="AB6" s="176"/>
      <c r="AC6" s="176"/>
      <c r="AD6" s="176"/>
      <c r="AE6" s="176"/>
      <c r="AF6" s="176"/>
      <c r="AG6" s="176"/>
      <c r="AH6" s="176"/>
      <c r="AI6" s="176"/>
      <c r="AJ6" s="176"/>
      <c r="AK6" s="176"/>
      <c r="AM6" s="19"/>
    </row>
    <row r="7" spans="1:45" ht="20.100000000000001" customHeight="1" x14ac:dyDescent="0.15">
      <c r="R7" s="174" t="s">
        <v>27</v>
      </c>
      <c r="S7" s="174"/>
      <c r="T7" s="174"/>
      <c r="U7" s="174"/>
      <c r="V7" s="174"/>
      <c r="W7" s="8" t="s">
        <v>21</v>
      </c>
      <c r="X7" s="176"/>
      <c r="Y7" s="176"/>
      <c r="Z7" s="176"/>
      <c r="AA7" s="176"/>
      <c r="AB7" s="176"/>
      <c r="AC7" s="176"/>
      <c r="AD7" s="176"/>
      <c r="AE7" s="176"/>
      <c r="AF7" s="176"/>
      <c r="AG7" s="176"/>
      <c r="AH7" s="176"/>
      <c r="AI7" s="176"/>
      <c r="AJ7" s="176"/>
      <c r="AK7" s="176"/>
      <c r="AM7" s="19"/>
    </row>
    <row r="8" spans="1:45" ht="20.100000000000001" customHeight="1" x14ac:dyDescent="0.15">
      <c r="R8" s="15"/>
      <c r="S8" s="15"/>
      <c r="T8" s="15"/>
      <c r="U8" s="15"/>
      <c r="V8" s="15"/>
      <c r="W8" s="8"/>
      <c r="X8" s="175"/>
      <c r="Y8" s="175"/>
      <c r="Z8" s="175"/>
      <c r="AA8" s="175"/>
      <c r="AB8" s="175"/>
      <c r="AC8" s="175"/>
      <c r="AD8" s="175"/>
      <c r="AE8" s="175"/>
      <c r="AF8" s="175"/>
      <c r="AG8" s="175"/>
      <c r="AH8" s="175"/>
      <c r="AI8" s="175"/>
      <c r="AJ8" s="175"/>
      <c r="AK8" s="17"/>
      <c r="AM8" s="19"/>
    </row>
    <row r="9" spans="1:45" ht="20.100000000000001" customHeight="1" x14ac:dyDescent="0.15">
      <c r="I9" s="10" t="s">
        <v>35</v>
      </c>
      <c r="J9" s="1" t="s">
        <v>6</v>
      </c>
      <c r="L9" s="171"/>
      <c r="M9" s="171"/>
      <c r="N9" s="8" t="s">
        <v>12</v>
      </c>
      <c r="O9" s="172"/>
      <c r="P9" s="172"/>
      <c r="Q9" s="177" t="s">
        <v>36</v>
      </c>
      <c r="R9" s="177"/>
      <c r="S9" s="1" t="s">
        <v>38</v>
      </c>
    </row>
    <row r="10" spans="1:45" s="2" customFormat="1" ht="10.15" customHeight="1" x14ac:dyDescent="0.15"/>
    <row r="11" spans="1:45" s="2" customFormat="1" ht="18.75" customHeight="1" x14ac:dyDescent="0.15">
      <c r="I11" s="178" t="s">
        <v>39</v>
      </c>
      <c r="J11" s="178"/>
      <c r="K11" s="178"/>
      <c r="L11" s="178"/>
      <c r="M11" s="178"/>
      <c r="N11" s="178"/>
      <c r="O11" s="1"/>
      <c r="P11" s="179">
        <f>AC32</f>
        <v>0</v>
      </c>
      <c r="Q11" s="179"/>
      <c r="R11" s="179"/>
      <c r="S11" s="179"/>
      <c r="T11" s="179"/>
      <c r="U11" s="179"/>
      <c r="V11" s="179"/>
      <c r="W11" s="179"/>
      <c r="X11" s="179"/>
      <c r="Y11" s="179"/>
      <c r="Z11" s="179"/>
      <c r="AA11" s="179"/>
      <c r="AB11" s="180" t="s">
        <v>45</v>
      </c>
      <c r="AC11" s="180"/>
    </row>
    <row r="12" spans="1:45" s="2" customFormat="1" ht="10.15" customHeight="1" x14ac:dyDescent="0.15">
      <c r="M12" s="12"/>
    </row>
    <row r="13" spans="1:45" s="2" customFormat="1" ht="16.5" customHeight="1" x14ac:dyDescent="0.15">
      <c r="A13" s="1" t="s">
        <v>40</v>
      </c>
      <c r="T13" s="181" t="str">
        <f>"( "&amp;委託料一覧!A2&amp;" )"</f>
        <v>( 令和８年6月１日現在 )</v>
      </c>
      <c r="U13" s="181"/>
      <c r="V13" s="181"/>
      <c r="W13" s="181"/>
      <c r="X13" s="181"/>
      <c r="Y13" s="181"/>
      <c r="Z13" s="181"/>
      <c r="AA13" s="181"/>
    </row>
    <row r="14" spans="1:45" s="2" customFormat="1" ht="15" customHeight="1" x14ac:dyDescent="0.15">
      <c r="A14" s="182" t="s">
        <v>233</v>
      </c>
      <c r="B14" s="183"/>
      <c r="C14" s="183"/>
      <c r="D14" s="183"/>
      <c r="E14" s="183"/>
      <c r="F14" s="184"/>
      <c r="G14" s="182" t="s">
        <v>46</v>
      </c>
      <c r="H14" s="185"/>
      <c r="I14" s="185"/>
      <c r="J14" s="185"/>
      <c r="K14" s="186"/>
      <c r="L14" s="189" t="s">
        <v>47</v>
      </c>
      <c r="M14" s="189"/>
      <c r="N14" s="189"/>
      <c r="O14" s="189"/>
      <c r="P14" s="189"/>
      <c r="Q14" s="189"/>
      <c r="R14" s="189"/>
      <c r="S14" s="189" t="s">
        <v>41</v>
      </c>
      <c r="T14" s="189"/>
      <c r="U14" s="189"/>
      <c r="V14" s="189"/>
      <c r="W14" s="189"/>
      <c r="X14" s="189"/>
      <c r="Y14" s="189"/>
      <c r="Z14" s="189"/>
      <c r="AA14" s="189"/>
      <c r="AB14" s="189"/>
      <c r="AC14" s="189" t="s">
        <v>31</v>
      </c>
      <c r="AD14" s="189"/>
      <c r="AE14" s="189"/>
      <c r="AF14" s="189"/>
      <c r="AG14" s="189"/>
      <c r="AH14" s="189"/>
      <c r="AI14" s="189"/>
      <c r="AJ14" s="189"/>
      <c r="AK14" s="189"/>
      <c r="AL14" s="189"/>
    </row>
    <row r="15" spans="1:45" s="2" customFormat="1" ht="15" customHeight="1" x14ac:dyDescent="0.15">
      <c r="A15" s="262" t="s">
        <v>22</v>
      </c>
      <c r="B15" s="263"/>
      <c r="C15" s="263"/>
      <c r="D15" s="263"/>
      <c r="E15" s="263"/>
      <c r="F15" s="264"/>
      <c r="G15" s="143" t="s">
        <v>62</v>
      </c>
      <c r="H15" s="144"/>
      <c r="I15" s="144"/>
      <c r="J15" s="144"/>
      <c r="K15" s="145"/>
      <c r="L15" s="166"/>
      <c r="M15" s="167"/>
      <c r="N15" s="167"/>
      <c r="O15" s="167"/>
      <c r="P15" s="167"/>
      <c r="Q15" s="118" t="str">
        <f>IF(G15="","",IF(ISBLANK(L15)=TRUE,"","人"))</f>
        <v/>
      </c>
      <c r="R15" s="119"/>
      <c r="S15" s="187"/>
      <c r="T15" s="188"/>
      <c r="U15" s="188"/>
      <c r="V15" s="188"/>
      <c r="W15" s="188"/>
      <c r="X15" s="188"/>
      <c r="Y15" s="188"/>
      <c r="Z15" s="188"/>
      <c r="AA15" s="118" t="str">
        <f>IF($S$15=0,"","円")</f>
        <v/>
      </c>
      <c r="AB15" s="119"/>
      <c r="AC15" s="116">
        <f t="shared" ref="AC15:AC31" si="0">L15*S15</f>
        <v>0</v>
      </c>
      <c r="AD15" s="117"/>
      <c r="AE15" s="117"/>
      <c r="AF15" s="117"/>
      <c r="AG15" s="117"/>
      <c r="AH15" s="117"/>
      <c r="AI15" s="117"/>
      <c r="AJ15" s="117"/>
      <c r="AK15" s="118" t="str">
        <f>IF(G15="","",IF(ISBLANK(L15)=TRUE,"","円"))</f>
        <v/>
      </c>
      <c r="AL15" s="119"/>
      <c r="AO15" s="22"/>
      <c r="AP15" s="22"/>
      <c r="AQ15" s="22"/>
      <c r="AR15" s="22"/>
      <c r="AS15" s="22"/>
    </row>
    <row r="16" spans="1:45" s="2" customFormat="1" ht="15" customHeight="1" x14ac:dyDescent="0.15">
      <c r="A16" s="265"/>
      <c r="B16" s="266"/>
      <c r="C16" s="266"/>
      <c r="D16" s="266"/>
      <c r="E16" s="266"/>
      <c r="F16" s="267"/>
      <c r="G16" s="199" t="str">
        <f>IF(VLOOKUP($D$4,委託料一覧!A6:BY34,委託料一覧!BB3,FALSE)=0,"",VLOOKUP($D$4,委託料一覧!A6:BY34,委託料一覧!BB3,FALSE))</f>
        <v/>
      </c>
      <c r="H16" s="200"/>
      <c r="I16" s="200"/>
      <c r="J16" s="200"/>
      <c r="K16" s="201"/>
      <c r="L16" s="202"/>
      <c r="M16" s="202"/>
      <c r="N16" s="202"/>
      <c r="O16" s="202"/>
      <c r="P16" s="203"/>
      <c r="Q16" s="190" t="str">
        <f>IF(G16="","",IF(ISBLANK(L16)=TRUE,"","人"))</f>
        <v/>
      </c>
      <c r="R16" s="191"/>
      <c r="S16" s="204">
        <f>VLOOKUP($D$4,委託料一覧!A6:CA34,委託料一覧!BC3,FALSE)</f>
        <v>0</v>
      </c>
      <c r="T16" s="205"/>
      <c r="U16" s="205"/>
      <c r="V16" s="205"/>
      <c r="W16" s="205"/>
      <c r="X16" s="205"/>
      <c r="Y16" s="205"/>
      <c r="Z16" s="205"/>
      <c r="AA16" s="190" t="str">
        <f>IF(S16=0,"","円")</f>
        <v/>
      </c>
      <c r="AB16" s="191"/>
      <c r="AC16" s="192">
        <f>L16*S16</f>
        <v>0</v>
      </c>
      <c r="AD16" s="192"/>
      <c r="AE16" s="192"/>
      <c r="AF16" s="192"/>
      <c r="AG16" s="192"/>
      <c r="AH16" s="192"/>
      <c r="AI16" s="192"/>
      <c r="AJ16" s="193"/>
      <c r="AK16" s="190" t="str">
        <f>IF(G16="","",IF(ISBLANK(L16)=TRUE,"","円"))</f>
        <v/>
      </c>
      <c r="AL16" s="191"/>
      <c r="AO16" s="22" t="str">
        <f ca="1">_xlfn.FORMULATEXT(G16)</f>
        <v>=IF(VLOOKUP($D$4,委託料一覧!A6:BY34,委託料一覧!BB3,FALSE)=0,"",VLOOKUP($D$4,委託料一覧!A6:BY34,委託料一覧!BB3,FALSE))</v>
      </c>
      <c r="AP16" s="22" t="str">
        <f ca="1">_xlfn.FORMULATEXT(S16)</f>
        <v>=VLOOKUP($D$4,委託料一覧!A6:CA34,委託料一覧!BC3,FALSE)</v>
      </c>
      <c r="AQ16" s="22"/>
      <c r="AR16" s="22"/>
      <c r="AS16" s="22"/>
    </row>
    <row r="17" spans="1:45" s="2" customFormat="1" ht="15" customHeight="1" x14ac:dyDescent="0.15">
      <c r="A17" s="268"/>
      <c r="B17" s="269"/>
      <c r="C17" s="269"/>
      <c r="D17" s="269"/>
      <c r="E17" s="269"/>
      <c r="F17" s="270"/>
      <c r="G17" s="149" t="str">
        <f>IF(VLOOKUP($D$4,委託料一覧!A6:BY34,委託料一覧!BD3,FALSE)=0,"",VLOOKUP($D$4,委託料一覧!A6:BY34,委託料一覧!BD3,FALSE))</f>
        <v/>
      </c>
      <c r="H17" s="150"/>
      <c r="I17" s="150"/>
      <c r="J17" s="150"/>
      <c r="K17" s="151"/>
      <c r="L17" s="194"/>
      <c r="M17" s="194"/>
      <c r="N17" s="194"/>
      <c r="O17" s="194"/>
      <c r="P17" s="168"/>
      <c r="Q17" s="195" t="str">
        <f>IF(ISBLANK(L17)=TRUE,"","人")</f>
        <v/>
      </c>
      <c r="R17" s="196"/>
      <c r="S17" s="197">
        <f>VLOOKUP($D$4,委託料一覧!A6:CA34,委託料一覧!BE3,FALSE)</f>
        <v>0</v>
      </c>
      <c r="T17" s="165"/>
      <c r="U17" s="165"/>
      <c r="V17" s="165"/>
      <c r="W17" s="165"/>
      <c r="X17" s="165"/>
      <c r="Y17" s="165"/>
      <c r="Z17" s="165"/>
      <c r="AA17" s="195" t="str">
        <f>IF($S$17=0,"","円")</f>
        <v/>
      </c>
      <c r="AB17" s="196"/>
      <c r="AC17" s="198">
        <f t="shared" si="0"/>
        <v>0</v>
      </c>
      <c r="AD17" s="198"/>
      <c r="AE17" s="198"/>
      <c r="AF17" s="198"/>
      <c r="AG17" s="198"/>
      <c r="AH17" s="198"/>
      <c r="AI17" s="198"/>
      <c r="AJ17" s="197"/>
      <c r="AK17" s="195" t="str">
        <f>IF(ISBLANK(L17)=TRUE,"","円")</f>
        <v/>
      </c>
      <c r="AL17" s="196"/>
      <c r="AO17" s="22" t="str">
        <f ca="1">_xlfn.FORMULATEXT(G17)</f>
        <v>=IF(VLOOKUP($D$4,委託料一覧!A6:BY34,委託料一覧!BD3,FALSE)=0,"",VLOOKUP($D$4,委託料一覧!A6:BY34,委託料一覧!BD3,FALSE))</v>
      </c>
      <c r="AP17" s="22" t="str">
        <f ca="1">_xlfn.FORMULATEXT(S17)</f>
        <v>=VLOOKUP($D$4,委託料一覧!A6:CA34,委託料一覧!BE3,FALSE)</v>
      </c>
      <c r="AQ17" s="22"/>
      <c r="AR17" s="22"/>
      <c r="AS17" s="22"/>
    </row>
    <row r="18" spans="1:45" s="2" customFormat="1" ht="15" customHeight="1" x14ac:dyDescent="0.15">
      <c r="A18" s="271" t="s">
        <v>17</v>
      </c>
      <c r="B18" s="272"/>
      <c r="C18" s="272"/>
      <c r="D18" s="272"/>
      <c r="E18" s="272"/>
      <c r="F18" s="273"/>
      <c r="G18" s="143" t="s">
        <v>62</v>
      </c>
      <c r="H18" s="144"/>
      <c r="I18" s="144"/>
      <c r="J18" s="144"/>
      <c r="K18" s="145"/>
      <c r="L18" s="166"/>
      <c r="M18" s="167"/>
      <c r="N18" s="167"/>
      <c r="O18" s="167"/>
      <c r="P18" s="167"/>
      <c r="Q18" s="118" t="str">
        <f>IF(G18="","",IF(ISBLANK(L18)=TRUE,"","人"))</f>
        <v/>
      </c>
      <c r="R18" s="119"/>
      <c r="S18" s="187"/>
      <c r="T18" s="188"/>
      <c r="U18" s="188"/>
      <c r="V18" s="188"/>
      <c r="W18" s="188"/>
      <c r="X18" s="188"/>
      <c r="Y18" s="188"/>
      <c r="Z18" s="188"/>
      <c r="AA18" s="118" t="str">
        <f>IF($S$18=0,"","円")</f>
        <v/>
      </c>
      <c r="AB18" s="119"/>
      <c r="AC18" s="116">
        <f>L18*S18</f>
        <v>0</v>
      </c>
      <c r="AD18" s="117"/>
      <c r="AE18" s="117"/>
      <c r="AF18" s="117"/>
      <c r="AG18" s="117"/>
      <c r="AH18" s="117"/>
      <c r="AI18" s="117"/>
      <c r="AJ18" s="117"/>
      <c r="AK18" s="118" t="str">
        <f>IF(G18="","",IF(ISBLANK(L18)=TRUE,"","円"))</f>
        <v/>
      </c>
      <c r="AL18" s="119"/>
      <c r="AO18" s="22"/>
      <c r="AP18" s="22"/>
      <c r="AQ18" s="22"/>
      <c r="AR18" s="22"/>
      <c r="AS18" s="22"/>
    </row>
    <row r="19" spans="1:45" s="2" customFormat="1" ht="15" customHeight="1" x14ac:dyDescent="0.15">
      <c r="A19" s="274"/>
      <c r="B19" s="275"/>
      <c r="C19" s="275"/>
      <c r="D19" s="275"/>
      <c r="E19" s="275"/>
      <c r="F19" s="276"/>
      <c r="G19" s="199" t="str">
        <f>IF(VLOOKUP($D$4,委託料一覧!A6:BY34,委託料一覧!BF3,FALSE)=0,"",VLOOKUP($D$4,委託料一覧!A6:CA34,委託料一覧!BF3,FALSE))</f>
        <v/>
      </c>
      <c r="H19" s="206"/>
      <c r="I19" s="206"/>
      <c r="J19" s="206"/>
      <c r="K19" s="207"/>
      <c r="L19" s="208"/>
      <c r="M19" s="208"/>
      <c r="N19" s="208"/>
      <c r="O19" s="208"/>
      <c r="P19" s="209"/>
      <c r="Q19" s="122" t="str">
        <f>IF(G19="","",IF(ISBLANK(L19)=TRUE,"","人"))</f>
        <v/>
      </c>
      <c r="R19" s="123"/>
      <c r="S19" s="121">
        <f>VLOOKUP($D$4,委託料一覧!A6:CA34,委託料一覧!BG3,FALSE)</f>
        <v>0</v>
      </c>
      <c r="T19" s="210"/>
      <c r="U19" s="210"/>
      <c r="V19" s="210"/>
      <c r="W19" s="210"/>
      <c r="X19" s="210"/>
      <c r="Y19" s="210"/>
      <c r="Z19" s="210"/>
      <c r="AA19" s="122" t="str">
        <f>IF(S19=0,"","円")</f>
        <v/>
      </c>
      <c r="AB19" s="123"/>
      <c r="AC19" s="120">
        <f t="shared" si="0"/>
        <v>0</v>
      </c>
      <c r="AD19" s="120"/>
      <c r="AE19" s="120"/>
      <c r="AF19" s="120"/>
      <c r="AG19" s="120"/>
      <c r="AH19" s="120"/>
      <c r="AI19" s="120"/>
      <c r="AJ19" s="121"/>
      <c r="AK19" s="122" t="str">
        <f>IF(G19="","",IF(ISBLANK(L19)=TRUE,"","円"))</f>
        <v/>
      </c>
      <c r="AL19" s="123"/>
      <c r="AO19" s="22" t="str">
        <f ca="1">_xlfn.FORMULATEXT(G19)</f>
        <v>=IF(VLOOKUP($D$4,委託料一覧!A6:BY34,委託料一覧!BF3,FALSE)=0,"",VLOOKUP($D$4,委託料一覧!A6:CA34,委託料一覧!BF3,FALSE))</v>
      </c>
      <c r="AP19" s="22" t="str">
        <f ca="1">_xlfn.FORMULATEXT(S19)</f>
        <v>=VLOOKUP($D$4,委託料一覧!A6:CA34,委託料一覧!BG3,FALSE)</v>
      </c>
      <c r="AQ19" s="22"/>
      <c r="AR19" s="22"/>
      <c r="AS19" s="22"/>
    </row>
    <row r="20" spans="1:45" s="2" customFormat="1" ht="15" customHeight="1" x14ac:dyDescent="0.15">
      <c r="A20" s="277"/>
      <c r="B20" s="278"/>
      <c r="C20" s="278"/>
      <c r="D20" s="278"/>
      <c r="E20" s="278"/>
      <c r="F20" s="279"/>
      <c r="G20" s="149" t="str">
        <f>IF(VLOOKUP($D$4,委託料一覧!A6:CA34,委託料一覧!BH3,FALSE)=0,"",VLOOKUP($D$4,委託料一覧!A6:BY34,委託料一覧!BH3,FALSE))</f>
        <v/>
      </c>
      <c r="H20" s="211"/>
      <c r="I20" s="211"/>
      <c r="J20" s="211"/>
      <c r="K20" s="212"/>
      <c r="L20" s="213"/>
      <c r="M20" s="213"/>
      <c r="N20" s="213"/>
      <c r="O20" s="213"/>
      <c r="P20" s="132"/>
      <c r="Q20" s="126" t="str">
        <f>IF(ISBLANK(L20)=TRUE,"","人")</f>
        <v/>
      </c>
      <c r="R20" s="127"/>
      <c r="S20" s="125">
        <f>VLOOKUP($D$4,委託料一覧!A6:CA34,委託料一覧!BI3,FALSE)</f>
        <v>0</v>
      </c>
      <c r="T20" s="160"/>
      <c r="U20" s="160"/>
      <c r="V20" s="160"/>
      <c r="W20" s="160"/>
      <c r="X20" s="160"/>
      <c r="Y20" s="160"/>
      <c r="Z20" s="160"/>
      <c r="AA20" s="126" t="str">
        <f>IF($S$20=0,"","円")</f>
        <v/>
      </c>
      <c r="AB20" s="127"/>
      <c r="AC20" s="124">
        <f t="shared" si="0"/>
        <v>0</v>
      </c>
      <c r="AD20" s="124"/>
      <c r="AE20" s="124"/>
      <c r="AF20" s="124"/>
      <c r="AG20" s="124"/>
      <c r="AH20" s="124"/>
      <c r="AI20" s="124"/>
      <c r="AJ20" s="125"/>
      <c r="AK20" s="126" t="str">
        <f>IF(ISBLANK(L20)=TRUE,"","円")</f>
        <v/>
      </c>
      <c r="AL20" s="127"/>
      <c r="AO20" s="22" t="str">
        <f ca="1">_xlfn.FORMULATEXT(G20)</f>
        <v>=IF(VLOOKUP($D$4,委託料一覧!A6:CA34,委託料一覧!BH3,FALSE)=0,"",VLOOKUP($D$4,委託料一覧!A6:BY34,委託料一覧!BH3,FALSE))</v>
      </c>
      <c r="AP20" s="22" t="str">
        <f ca="1">_xlfn.FORMULATEXT(S20)</f>
        <v>=VLOOKUP($D$4,委託料一覧!A6:CA34,委託料一覧!BI3,FALSE)</v>
      </c>
      <c r="AQ20" s="22"/>
      <c r="AR20" s="22"/>
      <c r="AS20" s="22"/>
    </row>
    <row r="21" spans="1:45" s="2" customFormat="1" ht="15" customHeight="1" x14ac:dyDescent="0.15">
      <c r="A21" s="143" t="s">
        <v>126</v>
      </c>
      <c r="B21" s="144"/>
      <c r="C21" s="144"/>
      <c r="D21" s="144"/>
      <c r="E21" s="144"/>
      <c r="F21" s="145"/>
      <c r="G21" s="143" t="s">
        <v>62</v>
      </c>
      <c r="H21" s="144"/>
      <c r="I21" s="144"/>
      <c r="J21" s="144"/>
      <c r="K21" s="145"/>
      <c r="L21" s="214"/>
      <c r="M21" s="215"/>
      <c r="N21" s="215"/>
      <c r="O21" s="215"/>
      <c r="P21" s="215"/>
      <c r="Q21" s="118" t="str">
        <f>IF(G21="","",IF(ISBLANK(L21)=TRUE,"","人"))</f>
        <v/>
      </c>
      <c r="R21" s="119"/>
      <c r="S21" s="152"/>
      <c r="T21" s="153"/>
      <c r="U21" s="153"/>
      <c r="V21" s="153"/>
      <c r="W21" s="153"/>
      <c r="X21" s="153"/>
      <c r="Y21" s="153"/>
      <c r="Z21" s="153"/>
      <c r="AA21" s="154" t="str">
        <f t="shared" ref="AA21:AA29" si="1">IF($S21=0,"","円")</f>
        <v/>
      </c>
      <c r="AB21" s="155"/>
      <c r="AC21" s="116">
        <f t="shared" si="0"/>
        <v>0</v>
      </c>
      <c r="AD21" s="117"/>
      <c r="AE21" s="117"/>
      <c r="AF21" s="117"/>
      <c r="AG21" s="117"/>
      <c r="AH21" s="117"/>
      <c r="AI21" s="117"/>
      <c r="AJ21" s="117"/>
      <c r="AK21" s="118" t="str">
        <f>IF(G21="","",IF(ISBLANK(L21)=TRUE,"","円"))</f>
        <v/>
      </c>
      <c r="AL21" s="119"/>
      <c r="AO21" s="22"/>
      <c r="AP21" s="22"/>
      <c r="AQ21" s="22"/>
      <c r="AR21" s="22"/>
      <c r="AS21" s="22"/>
    </row>
    <row r="22" spans="1:45" s="2" customFormat="1" ht="15" customHeight="1" x14ac:dyDescent="0.15">
      <c r="A22" s="280"/>
      <c r="B22" s="281"/>
      <c r="C22" s="281"/>
      <c r="D22" s="281"/>
      <c r="E22" s="281"/>
      <c r="F22" s="207"/>
      <c r="G22" s="199" t="str">
        <f>IF(VLOOKUP($D$4,委託料一覧!A6:BY34,委託料一覧!BJ3,FALSE)=0,"",VLOOKUP($D$4,委託料一覧!A6:BY34,委託料一覧!BJ3,FALSE))</f>
        <v/>
      </c>
      <c r="H22" s="200"/>
      <c r="I22" s="200"/>
      <c r="J22" s="200"/>
      <c r="K22" s="201"/>
      <c r="L22" s="216"/>
      <c r="M22" s="217"/>
      <c r="N22" s="217"/>
      <c r="O22" s="217"/>
      <c r="P22" s="217"/>
      <c r="Q22" s="122" t="str">
        <f>IF(G22="","",IF(ISBLANK(L22)=TRUE,"","人"))</f>
        <v/>
      </c>
      <c r="R22" s="123"/>
      <c r="S22" s="218">
        <f>VLOOKUP($D$4,委託料一覧!A6:CA34,委託料一覧!BK3,FALSE)</f>
        <v>0</v>
      </c>
      <c r="T22" s="219"/>
      <c r="U22" s="219"/>
      <c r="V22" s="219"/>
      <c r="W22" s="219"/>
      <c r="X22" s="219"/>
      <c r="Y22" s="219"/>
      <c r="Z22" s="219"/>
      <c r="AA22" s="158" t="str">
        <f t="shared" si="1"/>
        <v/>
      </c>
      <c r="AB22" s="122"/>
      <c r="AC22" s="120">
        <f t="shared" si="0"/>
        <v>0</v>
      </c>
      <c r="AD22" s="120"/>
      <c r="AE22" s="120"/>
      <c r="AF22" s="120"/>
      <c r="AG22" s="120"/>
      <c r="AH22" s="120"/>
      <c r="AI22" s="120"/>
      <c r="AJ22" s="121"/>
      <c r="AK22" s="122" t="str">
        <f>IF(G22="","",IF(ISBLANK(L22)=TRUE,"","円"))</f>
        <v/>
      </c>
      <c r="AL22" s="123"/>
      <c r="AO22" s="22" t="str">
        <f ca="1">_xlfn.FORMULATEXT(G22)</f>
        <v>=IF(VLOOKUP($D$4,委託料一覧!A6:BY34,委託料一覧!BJ3,FALSE)=0,"",VLOOKUP($D$4,委託料一覧!A6:BY34,委託料一覧!BJ3,FALSE))</v>
      </c>
      <c r="AP22" s="22" t="str">
        <f ca="1">_xlfn.FORMULATEXT(S22)</f>
        <v>=VLOOKUP($D$4,委託料一覧!A6:CA34,委託料一覧!BK3,FALSE)</v>
      </c>
      <c r="AQ22" s="22"/>
      <c r="AR22" s="22"/>
      <c r="AS22" s="22"/>
    </row>
    <row r="23" spans="1:45" s="2" customFormat="1" ht="15" customHeight="1" x14ac:dyDescent="0.15">
      <c r="A23" s="149"/>
      <c r="B23" s="150"/>
      <c r="C23" s="150"/>
      <c r="D23" s="150"/>
      <c r="E23" s="150"/>
      <c r="F23" s="151"/>
      <c r="G23" s="149" t="str">
        <f>IF(VLOOKUP($D$4,委託料一覧!A6:BY34,委託料一覧!BL3,FALSE)=0,"",VLOOKUP($D$4,委託料一覧!A6:BY34,委託料一覧!BL3,FALSE))</f>
        <v/>
      </c>
      <c r="H23" s="150"/>
      <c r="I23" s="150"/>
      <c r="J23" s="150"/>
      <c r="K23" s="151"/>
      <c r="L23" s="245"/>
      <c r="M23" s="246"/>
      <c r="N23" s="246"/>
      <c r="O23" s="246"/>
      <c r="P23" s="246"/>
      <c r="Q23" s="126" t="str">
        <f>IF(ISBLANK(L23)=TRUE,"","人")</f>
        <v/>
      </c>
      <c r="R23" s="127"/>
      <c r="S23" s="247">
        <f>VLOOKUP($D$4,委託料一覧!A6:CA34,委託料一覧!BM3,FALSE)</f>
        <v>0</v>
      </c>
      <c r="T23" s="248"/>
      <c r="U23" s="248"/>
      <c r="V23" s="248"/>
      <c r="W23" s="248"/>
      <c r="X23" s="248"/>
      <c r="Y23" s="248"/>
      <c r="Z23" s="248"/>
      <c r="AA23" s="161" t="str">
        <f t="shared" si="1"/>
        <v/>
      </c>
      <c r="AB23" s="126"/>
      <c r="AC23" s="124">
        <f t="shared" si="0"/>
        <v>0</v>
      </c>
      <c r="AD23" s="124"/>
      <c r="AE23" s="124"/>
      <c r="AF23" s="124"/>
      <c r="AG23" s="124"/>
      <c r="AH23" s="124"/>
      <c r="AI23" s="124"/>
      <c r="AJ23" s="125"/>
      <c r="AK23" s="126" t="str">
        <f>IF(ISBLANK(L23)=TRUE,"","円")</f>
        <v/>
      </c>
      <c r="AL23" s="127"/>
      <c r="AO23" s="22" t="str">
        <f ca="1">_xlfn.FORMULATEXT(G23)</f>
        <v>=IF(VLOOKUP($D$4,委託料一覧!A6:BY34,委託料一覧!BL3,FALSE)=0,"",VLOOKUP($D$4,委託料一覧!A6:BY34,委託料一覧!BL3,FALSE))</v>
      </c>
      <c r="AP23" s="22" t="str">
        <f ca="1">_xlfn.FORMULATEXT(S23)</f>
        <v>=VLOOKUP($D$4,委託料一覧!A6:CA34,委託料一覧!BM3,FALSE)</v>
      </c>
      <c r="AQ23" s="22"/>
      <c r="AR23" s="22"/>
      <c r="AS23" s="22"/>
    </row>
    <row r="24" spans="1:45" s="2" customFormat="1" ht="15" customHeight="1" x14ac:dyDescent="0.15">
      <c r="A24" s="136" t="s">
        <v>288</v>
      </c>
      <c r="B24" s="137"/>
      <c r="C24" s="137"/>
      <c r="D24" s="137"/>
      <c r="E24" s="137"/>
      <c r="F24" s="134" t="s">
        <v>287</v>
      </c>
      <c r="G24" s="143" t="s">
        <v>62</v>
      </c>
      <c r="H24" s="144"/>
      <c r="I24" s="144"/>
      <c r="J24" s="144"/>
      <c r="K24" s="145"/>
      <c r="L24" s="166"/>
      <c r="M24" s="167"/>
      <c r="N24" s="167"/>
      <c r="O24" s="167"/>
      <c r="P24" s="167"/>
      <c r="Q24" s="118" t="str">
        <f t="shared" ref="Q24:Q25" si="2">IF(G24="","",IF(ISBLANK(L24)=TRUE,"","人"))</f>
        <v/>
      </c>
      <c r="R24" s="119"/>
      <c r="S24" s="152"/>
      <c r="T24" s="153"/>
      <c r="U24" s="153"/>
      <c r="V24" s="153"/>
      <c r="W24" s="153"/>
      <c r="X24" s="153"/>
      <c r="Y24" s="153"/>
      <c r="Z24" s="153"/>
      <c r="AA24" s="154" t="str">
        <f t="shared" si="1"/>
        <v/>
      </c>
      <c r="AB24" s="155"/>
      <c r="AC24" s="116">
        <f>L24*S24</f>
        <v>0</v>
      </c>
      <c r="AD24" s="117"/>
      <c r="AE24" s="117"/>
      <c r="AF24" s="117"/>
      <c r="AG24" s="117"/>
      <c r="AH24" s="117"/>
      <c r="AI24" s="117"/>
      <c r="AJ24" s="117"/>
      <c r="AK24" s="118" t="str">
        <f>IF(G24="","",IF(ISBLANK(L24)=TRUE,"","円"))</f>
        <v/>
      </c>
      <c r="AL24" s="119"/>
      <c r="AO24" s="22"/>
      <c r="AP24" s="22"/>
      <c r="AQ24" s="22"/>
      <c r="AR24" s="22"/>
      <c r="AS24" s="22"/>
    </row>
    <row r="25" spans="1:45" s="2" customFormat="1" ht="15" customHeight="1" x14ac:dyDescent="0.15">
      <c r="A25" s="138"/>
      <c r="B25" s="139"/>
      <c r="C25" s="139"/>
      <c r="D25" s="139"/>
      <c r="E25" s="139"/>
      <c r="F25" s="135"/>
      <c r="G25" s="146" t="str">
        <f>IF(VLOOKUP($D$4,委託料一覧!A6:BY34,委託料一覧!BN3,FALSE)=0,"",VLOOKUP($D$4,委託料一覧!A6:BY34,委託料一覧!BN3,FALSE))</f>
        <v/>
      </c>
      <c r="H25" s="147"/>
      <c r="I25" s="147"/>
      <c r="J25" s="147"/>
      <c r="K25" s="148"/>
      <c r="L25" s="130"/>
      <c r="M25" s="131"/>
      <c r="N25" s="131"/>
      <c r="O25" s="131"/>
      <c r="P25" s="131"/>
      <c r="Q25" s="122" t="str">
        <f t="shared" si="2"/>
        <v/>
      </c>
      <c r="R25" s="123"/>
      <c r="S25" s="162">
        <f>VLOOKUP($D$4,委託料一覧!A6:CA34,委託料一覧!BO3,FALSE)</f>
        <v>0</v>
      </c>
      <c r="T25" s="163"/>
      <c r="U25" s="163"/>
      <c r="V25" s="163"/>
      <c r="W25" s="163"/>
      <c r="X25" s="163"/>
      <c r="Y25" s="163"/>
      <c r="Z25" s="163"/>
      <c r="AA25" s="158" t="str">
        <f t="shared" si="1"/>
        <v/>
      </c>
      <c r="AB25" s="122"/>
      <c r="AC25" s="120">
        <f>L25*S25</f>
        <v>0</v>
      </c>
      <c r="AD25" s="120"/>
      <c r="AE25" s="120"/>
      <c r="AF25" s="120"/>
      <c r="AG25" s="120"/>
      <c r="AH25" s="120"/>
      <c r="AI25" s="120"/>
      <c r="AJ25" s="121"/>
      <c r="AK25" s="122" t="str">
        <f>IF(G25="","",IF(ISBLANK(L25)=TRUE,"","円"))</f>
        <v/>
      </c>
      <c r="AL25" s="123"/>
      <c r="AO25" s="22" t="str">
        <f t="shared" ref="AO25:AO29" ca="1" si="3">_xlfn.FORMULATEXT(G25)</f>
        <v>=IF(VLOOKUP($D$4,委託料一覧!A6:BY34,委託料一覧!BN3,FALSE)=0,"",VLOOKUP($D$4,委託料一覧!A6:BY34,委託料一覧!BN3,FALSE))</v>
      </c>
      <c r="AP25" s="22"/>
      <c r="AQ25" s="22"/>
      <c r="AR25" s="22"/>
      <c r="AS25" s="22"/>
    </row>
    <row r="26" spans="1:45" s="2" customFormat="1" ht="15" customHeight="1" x14ac:dyDescent="0.15">
      <c r="A26" s="138"/>
      <c r="B26" s="139"/>
      <c r="C26" s="139"/>
      <c r="D26" s="139"/>
      <c r="E26" s="139"/>
      <c r="F26" s="135"/>
      <c r="G26" s="149" t="str">
        <f>IF(VLOOKUP($D$4,委託料一覧!A6:BY34,委託料一覧!BP3,FALSE)=0,"",VLOOKUP($D$4,委託料一覧!A6:BY34,委託料一覧!BP3,FALSE))</f>
        <v/>
      </c>
      <c r="H26" s="150"/>
      <c r="I26" s="150"/>
      <c r="J26" s="150"/>
      <c r="K26" s="151"/>
      <c r="L26" s="168"/>
      <c r="M26" s="169"/>
      <c r="N26" s="169"/>
      <c r="O26" s="169"/>
      <c r="P26" s="169"/>
      <c r="Q26" s="126" t="str">
        <f t="shared" ref="Q26" si="4">IF(ISBLANK(L26)=TRUE,"","人")</f>
        <v/>
      </c>
      <c r="R26" s="127"/>
      <c r="S26" s="164">
        <f>VLOOKUP($D$4,委託料一覧!A6:BY34,委託料一覧!BQ3,FALSE)</f>
        <v>0</v>
      </c>
      <c r="T26" s="165"/>
      <c r="U26" s="165"/>
      <c r="V26" s="165"/>
      <c r="W26" s="165"/>
      <c r="X26" s="165"/>
      <c r="Y26" s="165"/>
      <c r="Z26" s="165"/>
      <c r="AA26" s="161" t="str">
        <f t="shared" si="1"/>
        <v/>
      </c>
      <c r="AB26" s="126"/>
      <c r="AC26" s="124">
        <f>L26*S26</f>
        <v>0</v>
      </c>
      <c r="AD26" s="124"/>
      <c r="AE26" s="124"/>
      <c r="AF26" s="124"/>
      <c r="AG26" s="124"/>
      <c r="AH26" s="124"/>
      <c r="AI26" s="124"/>
      <c r="AJ26" s="125"/>
      <c r="AK26" s="126" t="str">
        <f>IF(ISBLANK(L26)=TRUE,"","円")</f>
        <v/>
      </c>
      <c r="AL26" s="127"/>
      <c r="AO26" s="22" t="str">
        <f t="shared" ca="1" si="3"/>
        <v>=IF(VLOOKUP($D$4,委託料一覧!A6:BY34,委託料一覧!BP3,FALSE)=0,"",VLOOKUP($D$4,委託料一覧!A6:BY34,委託料一覧!BP3,FALSE))</v>
      </c>
      <c r="AP26" s="22"/>
      <c r="AQ26" s="22"/>
      <c r="AR26" s="22"/>
      <c r="AS26" s="22"/>
    </row>
    <row r="27" spans="1:45" s="2" customFormat="1" ht="15" customHeight="1" x14ac:dyDescent="0.15">
      <c r="A27" s="138"/>
      <c r="B27" s="139"/>
      <c r="C27" s="139"/>
      <c r="D27" s="139"/>
      <c r="E27" s="139"/>
      <c r="F27" s="134" t="s">
        <v>289</v>
      </c>
      <c r="G27" s="143" t="s">
        <v>62</v>
      </c>
      <c r="H27" s="144"/>
      <c r="I27" s="144"/>
      <c r="J27" s="144"/>
      <c r="K27" s="145"/>
      <c r="L27" s="128"/>
      <c r="M27" s="129"/>
      <c r="N27" s="129"/>
      <c r="O27" s="129"/>
      <c r="P27" s="129"/>
      <c r="Q27" s="118" t="str">
        <f t="shared" ref="Q27:Q28" si="5">IF(G27="","",IF(ISBLANK(L27)=TRUE,"","人"))</f>
        <v/>
      </c>
      <c r="R27" s="119"/>
      <c r="S27" s="152"/>
      <c r="T27" s="153"/>
      <c r="U27" s="153"/>
      <c r="V27" s="153"/>
      <c r="W27" s="153"/>
      <c r="X27" s="153"/>
      <c r="Y27" s="153"/>
      <c r="Z27" s="153"/>
      <c r="AA27" s="154" t="str">
        <f t="shared" si="1"/>
        <v/>
      </c>
      <c r="AB27" s="155"/>
      <c r="AC27" s="116">
        <f>L27*S27</f>
        <v>0</v>
      </c>
      <c r="AD27" s="117"/>
      <c r="AE27" s="117"/>
      <c r="AF27" s="117"/>
      <c r="AG27" s="117"/>
      <c r="AH27" s="117"/>
      <c r="AI27" s="117"/>
      <c r="AJ27" s="117"/>
      <c r="AK27" s="118" t="str">
        <f>IF(G27="","",IF(ISBLANK(L27)=TRUE,"","円"))</f>
        <v/>
      </c>
      <c r="AL27" s="119"/>
      <c r="AO27" s="22"/>
      <c r="AP27" s="22"/>
      <c r="AQ27" s="22"/>
      <c r="AR27" s="22"/>
      <c r="AS27" s="22"/>
    </row>
    <row r="28" spans="1:45" s="2" customFormat="1" ht="15" customHeight="1" x14ac:dyDescent="0.15">
      <c r="A28" s="138"/>
      <c r="B28" s="139"/>
      <c r="C28" s="139"/>
      <c r="D28" s="139"/>
      <c r="E28" s="139"/>
      <c r="F28" s="142"/>
      <c r="G28" s="146" t="str">
        <f>IF(VLOOKUP($D$4,委託料一覧!A6:BY34,委託料一覧!BR3,FALSE)=0,"",VLOOKUP($D$4,委託料一覧!A6:BY34,委託料一覧!BR3,FALSE))</f>
        <v/>
      </c>
      <c r="H28" s="147"/>
      <c r="I28" s="147"/>
      <c r="J28" s="147"/>
      <c r="K28" s="148"/>
      <c r="L28" s="130"/>
      <c r="M28" s="131"/>
      <c r="N28" s="131"/>
      <c r="O28" s="131"/>
      <c r="P28" s="131"/>
      <c r="Q28" s="122" t="str">
        <f t="shared" si="5"/>
        <v/>
      </c>
      <c r="R28" s="123"/>
      <c r="S28" s="156">
        <f>VLOOKUP(D4,委託料一覧!A6:BY34,委託料一覧!BS3,FALSE)</f>
        <v>0</v>
      </c>
      <c r="T28" s="157"/>
      <c r="U28" s="157"/>
      <c r="V28" s="157"/>
      <c r="W28" s="157"/>
      <c r="X28" s="157"/>
      <c r="Y28" s="157"/>
      <c r="Z28" s="157"/>
      <c r="AA28" s="158" t="str">
        <f t="shared" si="1"/>
        <v/>
      </c>
      <c r="AB28" s="122"/>
      <c r="AC28" s="120">
        <f>L28*S28</f>
        <v>0</v>
      </c>
      <c r="AD28" s="120"/>
      <c r="AE28" s="120"/>
      <c r="AF28" s="120"/>
      <c r="AG28" s="120"/>
      <c r="AH28" s="120"/>
      <c r="AI28" s="120"/>
      <c r="AJ28" s="121"/>
      <c r="AK28" s="122" t="str">
        <f>IF(G28="","",IF(ISBLANK(L28)=TRUE,"","円"))</f>
        <v/>
      </c>
      <c r="AL28" s="123"/>
      <c r="AO28" s="22" t="str">
        <f t="shared" ca="1" si="3"/>
        <v>=IF(VLOOKUP($D$4,委託料一覧!A6:BY34,委託料一覧!BR3,FALSE)=0,"",VLOOKUP($D$4,委託料一覧!A6:BY34,委託料一覧!BR3,FALSE))</v>
      </c>
      <c r="AP28" s="22"/>
      <c r="AQ28" s="22"/>
      <c r="AR28" s="22"/>
      <c r="AS28" s="22"/>
    </row>
    <row r="29" spans="1:45" s="2" customFormat="1" ht="15" customHeight="1" x14ac:dyDescent="0.15">
      <c r="A29" s="140"/>
      <c r="B29" s="141"/>
      <c r="C29" s="141"/>
      <c r="D29" s="141"/>
      <c r="E29" s="141"/>
      <c r="F29" s="142"/>
      <c r="G29" s="149" t="str">
        <f>IF(VLOOKUP($D$4,委託料一覧!A6:BY34,委託料一覧!BT3,FALSE)=0,"",VLOOKUP($D$4,委託料一覧!A6:BY34,委託料一覧!BT3,FALSE))</f>
        <v/>
      </c>
      <c r="H29" s="150"/>
      <c r="I29" s="150"/>
      <c r="J29" s="150"/>
      <c r="K29" s="151"/>
      <c r="L29" s="132"/>
      <c r="M29" s="133"/>
      <c r="N29" s="133"/>
      <c r="O29" s="133"/>
      <c r="P29" s="133"/>
      <c r="Q29" s="126" t="str">
        <f t="shared" ref="Q29" si="6">IF(ISBLANK(L29)=TRUE,"","人")</f>
        <v/>
      </c>
      <c r="R29" s="127"/>
      <c r="S29" s="159">
        <f>VLOOKUP(D4,委託料一覧!A6:BY34,委託料一覧!BU3,FALSE)</f>
        <v>0</v>
      </c>
      <c r="T29" s="160"/>
      <c r="U29" s="160"/>
      <c r="V29" s="160"/>
      <c r="W29" s="160"/>
      <c r="X29" s="160"/>
      <c r="Y29" s="160"/>
      <c r="Z29" s="160"/>
      <c r="AA29" s="161" t="str">
        <f t="shared" si="1"/>
        <v/>
      </c>
      <c r="AB29" s="126"/>
      <c r="AC29" s="124">
        <f t="shared" ref="AC29" si="7">L29*S29</f>
        <v>0</v>
      </c>
      <c r="AD29" s="124"/>
      <c r="AE29" s="124"/>
      <c r="AF29" s="124"/>
      <c r="AG29" s="124"/>
      <c r="AH29" s="124"/>
      <c r="AI29" s="124"/>
      <c r="AJ29" s="125"/>
      <c r="AK29" s="126" t="str">
        <f>IF(ISBLANK(L29)=TRUE,"","円")</f>
        <v/>
      </c>
      <c r="AL29" s="127"/>
      <c r="AO29" s="22" t="str">
        <f t="shared" ca="1" si="3"/>
        <v>=IF(VLOOKUP($D$4,委託料一覧!A6:BY34,委託料一覧!BT3,FALSE)=0,"",VLOOKUP($D$4,委託料一覧!A6:BY34,委託料一覧!BT3,FALSE))</v>
      </c>
      <c r="AP29" s="22"/>
      <c r="AQ29" s="22"/>
      <c r="AR29" s="22"/>
      <c r="AS29" s="22"/>
    </row>
    <row r="30" spans="1:45" s="2" customFormat="1" ht="15" customHeight="1" x14ac:dyDescent="0.15">
      <c r="A30" s="262" t="s">
        <v>10</v>
      </c>
      <c r="B30" s="282"/>
      <c r="C30" s="282"/>
      <c r="D30" s="282"/>
      <c r="E30" s="282"/>
      <c r="F30" s="283"/>
      <c r="G30" s="249" t="str">
        <f>IF(VLOOKUP($D$4,委託料一覧!A6:BY34,委託料一覧!BV3,FALSE)=0,"",VLOOKUP($D$4,委託料一覧!A6:BY34,委託料一覧!BV3,FALSE))</f>
        <v/>
      </c>
      <c r="H30" s="250"/>
      <c r="I30" s="250"/>
      <c r="J30" s="250"/>
      <c r="K30" s="251"/>
      <c r="L30" s="128"/>
      <c r="M30" s="129"/>
      <c r="N30" s="129"/>
      <c r="O30" s="129"/>
      <c r="P30" s="129"/>
      <c r="Q30" s="118" t="str">
        <f t="shared" ref="Q30" si="8">IF(G30="","",IF(ISBLANK(L30)=TRUE,"","人"))</f>
        <v/>
      </c>
      <c r="R30" s="119"/>
      <c r="S30" s="156">
        <f>VLOOKUP(D4,委託料一覧!A6:BY34,委託料一覧!BW3,FALSE)</f>
        <v>0</v>
      </c>
      <c r="T30" s="157"/>
      <c r="U30" s="157"/>
      <c r="V30" s="157"/>
      <c r="W30" s="157"/>
      <c r="X30" s="157"/>
      <c r="Y30" s="157"/>
      <c r="Z30" s="157"/>
      <c r="AA30" s="252" t="str">
        <f>IF(S30=0,"","円")</f>
        <v/>
      </c>
      <c r="AB30" s="253"/>
      <c r="AC30" s="254">
        <f>L30*S30</f>
        <v>0</v>
      </c>
      <c r="AD30" s="254"/>
      <c r="AE30" s="254"/>
      <c r="AF30" s="254"/>
      <c r="AG30" s="254"/>
      <c r="AH30" s="254"/>
      <c r="AI30" s="254"/>
      <c r="AJ30" s="156"/>
      <c r="AK30" s="252" t="str">
        <f>IF(G30="","",IF(ISBLANK(L30)=TRUE,"","円"))</f>
        <v/>
      </c>
      <c r="AL30" s="253"/>
      <c r="AO30" s="22" t="str">
        <f ca="1">_xlfn.FORMULATEXT(G30)</f>
        <v>=IF(VLOOKUP($D$4,委託料一覧!A6:BY34,委託料一覧!BV3,FALSE)=0,"",VLOOKUP($D$4,委託料一覧!A6:BY34,委託料一覧!BV3,FALSE))</v>
      </c>
      <c r="AP30" s="22" t="str">
        <f ca="1">_xlfn.FORMULATEXT(S30)</f>
        <v>=VLOOKUP(D4,委託料一覧!A6:BY34,委託料一覧!BW3,FALSE)</v>
      </c>
      <c r="AQ30" s="22"/>
      <c r="AR30" s="22"/>
      <c r="AS30" s="22"/>
    </row>
    <row r="31" spans="1:45" s="2" customFormat="1" ht="15" customHeight="1" thickBot="1" x14ac:dyDescent="0.2">
      <c r="A31" s="284"/>
      <c r="B31" s="285"/>
      <c r="C31" s="285"/>
      <c r="D31" s="285"/>
      <c r="E31" s="285"/>
      <c r="F31" s="286"/>
      <c r="G31" s="233" t="str">
        <f>IF(VLOOKUP($D$4,委託料一覧!A6:BY34,委託料一覧!BX3,FALSE)=0,"",VLOOKUP($D$4,委託料一覧!A6:BY34,委託料一覧!BX3,FALSE))</f>
        <v/>
      </c>
      <c r="H31" s="234"/>
      <c r="I31" s="234"/>
      <c r="J31" s="234"/>
      <c r="K31" s="235"/>
      <c r="L31" s="302"/>
      <c r="M31" s="302"/>
      <c r="N31" s="302"/>
      <c r="O31" s="302"/>
      <c r="P31" s="303"/>
      <c r="Q31" s="126" t="str">
        <f t="shared" ref="Q31" si="9">IF(ISBLANK(L31)=TRUE,"","人")</f>
        <v/>
      </c>
      <c r="R31" s="127"/>
      <c r="S31" s="304">
        <f>VLOOKUP(D4,委託料一覧!A6:BY34,委託料一覧!BY3,FALSE)</f>
        <v>0</v>
      </c>
      <c r="T31" s="305"/>
      <c r="U31" s="305"/>
      <c r="V31" s="305"/>
      <c r="W31" s="305"/>
      <c r="X31" s="305"/>
      <c r="Y31" s="305"/>
      <c r="Z31" s="305"/>
      <c r="AA31" s="306" t="str">
        <f>IF(S31=0,"","円")</f>
        <v/>
      </c>
      <c r="AB31" s="255"/>
      <c r="AC31" s="307">
        <f t="shared" si="0"/>
        <v>0</v>
      </c>
      <c r="AD31" s="307"/>
      <c r="AE31" s="307"/>
      <c r="AF31" s="307"/>
      <c r="AG31" s="307"/>
      <c r="AH31" s="307"/>
      <c r="AI31" s="307"/>
      <c r="AJ31" s="304"/>
      <c r="AK31" s="255" t="str">
        <f>IF(G31="無し","",IF(ISBLANK(L31)=TRUE,"","円"))</f>
        <v/>
      </c>
      <c r="AL31" s="256"/>
      <c r="AO31" s="22" t="str">
        <f ca="1">_xlfn.FORMULATEXT(G31)</f>
        <v>=IF(VLOOKUP($D$4,委託料一覧!A6:BY34,委託料一覧!BX3,FALSE)=0,"",VLOOKUP($D$4,委託料一覧!A6:BY34,委託料一覧!BX3,FALSE))</v>
      </c>
      <c r="AP31" s="22" t="str">
        <f ca="1">_xlfn.FORMULATEXT(S31)</f>
        <v>=VLOOKUP(D4,委託料一覧!A6:BY34,委託料一覧!BY3,FALSE)</v>
      </c>
      <c r="AQ31" s="22"/>
      <c r="AR31" s="22"/>
      <c r="AS31" s="22"/>
    </row>
    <row r="32" spans="1:45" s="2" customFormat="1" ht="15" customHeight="1" thickTop="1" x14ac:dyDescent="0.15">
      <c r="A32" s="257" t="s">
        <v>59</v>
      </c>
      <c r="B32" s="258"/>
      <c r="C32" s="258"/>
      <c r="D32" s="258"/>
      <c r="E32" s="258"/>
      <c r="F32" s="258"/>
      <c r="G32" s="258"/>
      <c r="H32" s="258"/>
      <c r="I32" s="258"/>
      <c r="J32" s="258"/>
      <c r="K32" s="259"/>
      <c r="L32" s="198">
        <f>SUM(L15:P31)</f>
        <v>0</v>
      </c>
      <c r="M32" s="198"/>
      <c r="N32" s="198"/>
      <c r="O32" s="198"/>
      <c r="P32" s="197"/>
      <c r="Q32" s="226" t="str">
        <f>IF($L$32=0,"","人")</f>
        <v/>
      </c>
      <c r="R32" s="227"/>
      <c r="S32" s="228"/>
      <c r="T32" s="229"/>
      <c r="U32" s="229"/>
      <c r="V32" s="229"/>
      <c r="W32" s="229"/>
      <c r="X32" s="229"/>
      <c r="Y32" s="229"/>
      <c r="Z32" s="229"/>
      <c r="AA32" s="229"/>
      <c r="AB32" s="230"/>
      <c r="AC32" s="231">
        <f>SUM(AC15:AJ31)</f>
        <v>0</v>
      </c>
      <c r="AD32" s="231"/>
      <c r="AE32" s="231"/>
      <c r="AF32" s="231"/>
      <c r="AG32" s="231"/>
      <c r="AH32" s="231"/>
      <c r="AI32" s="231"/>
      <c r="AJ32" s="232"/>
      <c r="AK32" s="195" t="str">
        <f>IF(AC32=0,"","円")</f>
        <v/>
      </c>
      <c r="AL32" s="196"/>
      <c r="AO32" s="22"/>
      <c r="AP32" s="22"/>
      <c r="AQ32" s="22"/>
      <c r="AR32" s="22"/>
      <c r="AS32" s="22"/>
    </row>
    <row r="33" spans="1:254" s="2" customFormat="1" ht="5.0999999999999996" customHeight="1" x14ac:dyDescent="0.15">
      <c r="A33" s="6"/>
      <c r="B33" s="6"/>
      <c r="C33" s="6"/>
      <c r="D33" s="6"/>
      <c r="E33" s="6"/>
      <c r="F33" s="6"/>
      <c r="G33" s="9"/>
      <c r="H33" s="6"/>
      <c r="I33" s="6"/>
      <c r="J33" s="6"/>
      <c r="K33" s="6"/>
      <c r="L33" s="11"/>
      <c r="M33" s="11"/>
      <c r="N33" s="11"/>
      <c r="O33" s="11"/>
      <c r="P33" s="11"/>
      <c r="Q33" s="14"/>
      <c r="R33" s="14"/>
      <c r="S33" s="14"/>
      <c r="T33" s="14"/>
      <c r="U33" s="14"/>
      <c r="V33" s="14"/>
      <c r="W33" s="14"/>
      <c r="X33" s="14"/>
      <c r="Y33" s="14"/>
      <c r="Z33" s="14"/>
      <c r="AA33" s="14"/>
      <c r="AB33" s="14"/>
      <c r="AC33" s="11"/>
      <c r="AD33" s="11"/>
      <c r="AE33" s="11"/>
      <c r="AF33" s="11"/>
      <c r="AG33" s="11"/>
      <c r="AH33" s="11"/>
      <c r="AI33" s="11"/>
      <c r="AJ33" s="11"/>
      <c r="AK33" s="6"/>
      <c r="AL33" s="6"/>
    </row>
    <row r="34" spans="1:254" s="3" customFormat="1" ht="26.65" customHeight="1" x14ac:dyDescent="0.15">
      <c r="A34" s="220" t="s">
        <v>64</v>
      </c>
      <c r="B34" s="221"/>
      <c r="C34" s="221"/>
      <c r="D34" s="221"/>
      <c r="E34" s="221"/>
      <c r="F34" s="222"/>
      <c r="G34" s="236" t="str">
        <f>IF(VLOOKUP($D$4,委託料一覧!A6:CA34,委託料一覧!BZ3,FALSE)=0,"",VLOOKUP($D$4,委託料一覧!A6:CA34,委託料一覧!BZ3,FALSE))</f>
        <v/>
      </c>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7"/>
    </row>
    <row r="35" spans="1:254" s="3" customFormat="1" ht="71.25" customHeight="1" x14ac:dyDescent="0.15">
      <c r="A35" s="220" t="s">
        <v>65</v>
      </c>
      <c r="B35" s="221"/>
      <c r="C35" s="221"/>
      <c r="D35" s="221"/>
      <c r="E35" s="221"/>
      <c r="F35" s="222"/>
      <c r="G35" s="223" t="str">
        <f>IF(VLOOKUP($D$4,委託料一覧!A6:CA34,委託料一覧!CA3,FALSE)=0,"",VLOOKUP($D$4,委託料一覧!A6:CA34,委託料一覧!CA3,FALSE))</f>
        <v/>
      </c>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5"/>
    </row>
    <row r="36" spans="1:254" s="2" customFormat="1" ht="5.0999999999999996" customHeight="1" x14ac:dyDescent="0.15"/>
    <row r="37" spans="1:254" s="2" customFormat="1" ht="15" customHeight="1" x14ac:dyDescent="0.15">
      <c r="A37" s="1" t="s">
        <v>23</v>
      </c>
    </row>
    <row r="38" spans="1:254" s="2" customFormat="1" ht="15" customHeight="1" x14ac:dyDescent="0.15">
      <c r="A38" s="182" t="s">
        <v>4</v>
      </c>
      <c r="B38" s="185"/>
      <c r="C38" s="185"/>
      <c r="D38" s="185"/>
      <c r="E38" s="185"/>
      <c r="F38" s="186"/>
      <c r="G38" s="238" t="s">
        <v>67</v>
      </c>
      <c r="H38" s="239"/>
      <c r="I38" s="239"/>
      <c r="J38" s="239"/>
      <c r="K38" s="239"/>
      <c r="L38" s="239"/>
      <c r="M38" s="239"/>
      <c r="N38" s="239"/>
      <c r="O38" s="239"/>
      <c r="P38" s="239"/>
      <c r="Q38" s="239"/>
      <c r="R38" s="240"/>
      <c r="S38" s="182" t="s">
        <v>49</v>
      </c>
      <c r="T38" s="185"/>
      <c r="U38" s="185"/>
      <c r="V38" s="185"/>
      <c r="W38" s="185"/>
      <c r="X38" s="186"/>
      <c r="Y38" s="238"/>
      <c r="Z38" s="241"/>
      <c r="AA38" s="241"/>
      <c r="AB38" s="241"/>
      <c r="AC38" s="241"/>
      <c r="AD38" s="241"/>
      <c r="AE38" s="241"/>
      <c r="AF38" s="241"/>
      <c r="AG38" s="241"/>
      <c r="AH38" s="241"/>
      <c r="AI38" s="241"/>
      <c r="AJ38" s="241"/>
      <c r="AK38" s="241"/>
      <c r="AL38" s="242"/>
    </row>
    <row r="39" spans="1:254" s="2" customFormat="1" ht="15" customHeight="1" x14ac:dyDescent="0.15">
      <c r="A39" s="182" t="s">
        <v>28</v>
      </c>
      <c r="B39" s="185"/>
      <c r="C39" s="185"/>
      <c r="D39" s="185"/>
      <c r="E39" s="185"/>
      <c r="F39" s="186"/>
      <c r="G39" s="243"/>
      <c r="H39" s="243"/>
      <c r="I39" s="243"/>
      <c r="J39" s="243"/>
      <c r="K39" s="243"/>
      <c r="L39" s="243"/>
      <c r="M39" s="243"/>
      <c r="N39" s="243"/>
      <c r="O39" s="243"/>
      <c r="P39" s="243"/>
      <c r="Q39" s="243"/>
      <c r="R39" s="244"/>
      <c r="S39" s="182" t="s">
        <v>68</v>
      </c>
      <c r="T39" s="185"/>
      <c r="U39" s="185"/>
      <c r="V39" s="185"/>
      <c r="W39" s="185"/>
      <c r="X39" s="186"/>
      <c r="Y39" s="300"/>
      <c r="Z39" s="300"/>
      <c r="AA39" s="300"/>
      <c r="AB39" s="300"/>
      <c r="AC39" s="300"/>
      <c r="AD39" s="300"/>
      <c r="AE39" s="300"/>
      <c r="AF39" s="300"/>
      <c r="AG39" s="300"/>
      <c r="AH39" s="300"/>
      <c r="AI39" s="300"/>
      <c r="AJ39" s="300"/>
      <c r="AK39" s="300"/>
      <c r="AL39" s="301"/>
    </row>
    <row r="40" spans="1:254" s="2" customFormat="1" ht="15" customHeight="1" x14ac:dyDescent="0.15">
      <c r="A40" s="287" t="s">
        <v>57</v>
      </c>
      <c r="B40" s="288"/>
      <c r="C40" s="288"/>
      <c r="D40" s="288"/>
      <c r="E40" s="288"/>
      <c r="F40" s="289"/>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1"/>
    </row>
    <row r="41" spans="1:254" s="2" customFormat="1" ht="15" customHeight="1" x14ac:dyDescent="0.15">
      <c r="A41" s="292" t="s">
        <v>69</v>
      </c>
      <c r="B41" s="293"/>
      <c r="C41" s="293"/>
      <c r="D41" s="293"/>
      <c r="E41" s="293"/>
      <c r="F41" s="294"/>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6"/>
    </row>
    <row r="42" spans="1:254" s="2" customFormat="1" ht="5.0999999999999996" customHeight="1" x14ac:dyDescent="0.15"/>
    <row r="43" spans="1:254" s="4" customFormat="1" ht="15" customHeight="1" x14ac:dyDescent="0.15">
      <c r="A43" s="7" t="s">
        <v>70</v>
      </c>
      <c r="B43" s="297" t="s">
        <v>42</v>
      </c>
      <c r="C43" s="297"/>
      <c r="D43" s="297"/>
      <c r="E43" s="297"/>
      <c r="F43" s="297"/>
      <c r="G43" s="7" t="s">
        <v>21</v>
      </c>
      <c r="H43" s="4" t="s">
        <v>33</v>
      </c>
    </row>
    <row r="44" spans="1:254" s="4" customFormat="1" ht="15" customHeight="1" x14ac:dyDescent="0.15">
      <c r="A44" s="7" t="s">
        <v>70</v>
      </c>
      <c r="B44" s="297" t="s">
        <v>71</v>
      </c>
      <c r="C44" s="297"/>
      <c r="D44" s="297"/>
      <c r="E44" s="297"/>
      <c r="F44" s="297"/>
      <c r="G44" s="7" t="s">
        <v>21</v>
      </c>
      <c r="H44" s="4" t="s">
        <v>359</v>
      </c>
    </row>
    <row r="45" spans="1:254" s="4" customFormat="1" ht="15" customHeight="1" x14ac:dyDescent="0.15">
      <c r="A45" s="7"/>
      <c r="B45" s="297"/>
      <c r="C45" s="297"/>
      <c r="D45" s="297"/>
      <c r="E45" s="297"/>
      <c r="F45" s="297"/>
      <c r="G45" s="7"/>
      <c r="H45" s="4" t="s">
        <v>360</v>
      </c>
      <c r="IT45" s="23"/>
    </row>
    <row r="46" spans="1:254" s="4" customFormat="1" ht="15" customHeight="1" x14ac:dyDescent="0.15">
      <c r="A46" s="7"/>
      <c r="B46" s="297"/>
      <c r="C46" s="297"/>
      <c r="D46" s="297"/>
      <c r="E46" s="297"/>
      <c r="F46" s="297"/>
      <c r="H46" s="298" t="s">
        <v>54</v>
      </c>
      <c r="I46" s="298"/>
      <c r="J46" s="298"/>
      <c r="K46" s="298"/>
      <c r="L46" s="298"/>
      <c r="M46" s="298"/>
      <c r="N46" s="298"/>
      <c r="O46" s="299" t="str">
        <f>IF(VLOOKUP($D$4,委託料一覧!A6:CA34,2,FALSE)=0,"",VLOOKUP($D$4,委託料一覧!A6:CA34,2,FALSE))</f>
        <v/>
      </c>
      <c r="P46" s="299"/>
      <c r="Q46" s="299"/>
      <c r="R46" s="299"/>
      <c r="S46" s="299"/>
      <c r="T46" s="299"/>
      <c r="U46" s="299"/>
      <c r="V46" s="299"/>
      <c r="W46" s="299"/>
      <c r="X46" s="299"/>
      <c r="Y46" s="299"/>
      <c r="Z46" s="298" t="s">
        <v>1</v>
      </c>
      <c r="AA46" s="298"/>
      <c r="AB46" s="298"/>
      <c r="AC46" s="299" t="str">
        <f>IF(VLOOKUP($D$4,委託料一覧!A6:CA34,5,FALSE)=0,"",VLOOKUP($D$4,委託料一覧!A6:CA34,5,FALSE))</f>
        <v/>
      </c>
      <c r="AD46" s="299"/>
      <c r="AE46" s="299"/>
      <c r="AF46" s="299"/>
      <c r="AG46" s="299"/>
      <c r="AH46" s="299"/>
      <c r="AI46" s="299"/>
      <c r="AJ46" s="299"/>
      <c r="AK46" s="299"/>
      <c r="AL46" s="299"/>
      <c r="IR46" s="23"/>
    </row>
    <row r="47" spans="1:254" s="4" customFormat="1" ht="15" customHeight="1" x14ac:dyDescent="0.15">
      <c r="A47" s="260"/>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IR47" s="23"/>
    </row>
    <row r="48" spans="1:254" ht="18.75" customHeight="1" x14ac:dyDescent="0.15">
      <c r="A48" s="261"/>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O48" s="21" t="s">
        <v>82</v>
      </c>
    </row>
    <row r="49" spans="1:41" ht="18.75" customHeight="1" x14ac:dyDescent="0.15">
      <c r="A49" s="261"/>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O49" s="21" t="s">
        <v>90</v>
      </c>
    </row>
  </sheetData>
  <sheetProtection algorithmName="SHA-512" hashValue="GfgGJvOtMUHbMoY9lUtGDl+FIwPUMZpwyEvasPY/90JeRIQSZY6qzXiGJGaJ80hqD6VoGvl4u56InrbuXulWcQ==" saltValue="Z+ex+gl/jN1yNNPFp+OL2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38" name="金融機関名"/>
    <protectedRange sqref="Y38" name="本支店名"/>
    <protectedRange sqref="G39" name="預金種別"/>
    <protectedRange sqref="Y39" name="口座番号"/>
    <protectedRange sqref="G40:AL41" name="口座名義"/>
  </protectedRanges>
  <mergeCells count="182">
    <mergeCell ref="S39:X39"/>
    <mergeCell ref="A47:AL49"/>
    <mergeCell ref="A15:F17"/>
    <mergeCell ref="A18:F20"/>
    <mergeCell ref="A21:F23"/>
    <mergeCell ref="A30:F31"/>
    <mergeCell ref="A40:F40"/>
    <mergeCell ref="G40:AL40"/>
    <mergeCell ref="A41:F41"/>
    <mergeCell ref="G41:AL41"/>
    <mergeCell ref="B43:F43"/>
    <mergeCell ref="B44:F44"/>
    <mergeCell ref="B45:F45"/>
    <mergeCell ref="B46:F46"/>
    <mergeCell ref="H46:N46"/>
    <mergeCell ref="O46:Y46"/>
    <mergeCell ref="Z46:AB46"/>
    <mergeCell ref="AC46:AL46"/>
    <mergeCell ref="Y39:AL39"/>
    <mergeCell ref="L31:P31"/>
    <mergeCell ref="Q31:R31"/>
    <mergeCell ref="S31:Z31"/>
    <mergeCell ref="AA31:AB31"/>
    <mergeCell ref="AC31:AJ31"/>
    <mergeCell ref="A38:F38"/>
    <mergeCell ref="G38:R38"/>
    <mergeCell ref="S38:X38"/>
    <mergeCell ref="Y38:AL38"/>
    <mergeCell ref="A39:F39"/>
    <mergeCell ref="G39:R39"/>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G22:K22"/>
    <mergeCell ref="L22:P22"/>
    <mergeCell ref="Q22:R22"/>
    <mergeCell ref="S22:Z22"/>
    <mergeCell ref="AA22:AB22"/>
    <mergeCell ref="AC22:AJ22"/>
    <mergeCell ref="AK22:AL22"/>
    <mergeCell ref="A35:F35"/>
    <mergeCell ref="G35:AL35"/>
    <mergeCell ref="L32:P32"/>
    <mergeCell ref="Q32:R32"/>
    <mergeCell ref="S32:AB32"/>
    <mergeCell ref="AC32:AJ32"/>
    <mergeCell ref="AK32:AL32"/>
    <mergeCell ref="G31:K31"/>
    <mergeCell ref="A34:F34"/>
    <mergeCell ref="G34:AL34"/>
    <mergeCell ref="AK24:AL24"/>
    <mergeCell ref="AK25:AL25"/>
    <mergeCell ref="AK26:AL26"/>
    <mergeCell ref="AC24:AJ24"/>
    <mergeCell ref="AC25:AJ25"/>
    <mergeCell ref="AC26:AJ26"/>
    <mergeCell ref="G24:K24"/>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T13:AA13"/>
    <mergeCell ref="A14:F14"/>
    <mergeCell ref="G14:K14"/>
    <mergeCell ref="G15:K15"/>
    <mergeCell ref="L15:P15"/>
    <mergeCell ref="Q15:R15"/>
    <mergeCell ref="S15:Z15"/>
    <mergeCell ref="AA15:AB15"/>
    <mergeCell ref="AC15:AJ15"/>
    <mergeCell ref="L14:R14"/>
    <mergeCell ref="S14:AB14"/>
    <mergeCell ref="AC14:AL14"/>
    <mergeCell ref="AK15:AL15"/>
    <mergeCell ref="R7:V7"/>
    <mergeCell ref="X7:AK7"/>
    <mergeCell ref="X8:AJ8"/>
    <mergeCell ref="L9:M9"/>
    <mergeCell ref="O9:P9"/>
    <mergeCell ref="Q9:R9"/>
    <mergeCell ref="I11:N11"/>
    <mergeCell ref="P11:AA11"/>
    <mergeCell ref="AB11:AC11"/>
    <mergeCell ref="A1:AL1"/>
    <mergeCell ref="A2:AL2"/>
    <mergeCell ref="AD3:AE3"/>
    <mergeCell ref="AG3:AH3"/>
    <mergeCell ref="AJ3:AK3"/>
    <mergeCell ref="D4:P4"/>
    <mergeCell ref="R5:V5"/>
    <mergeCell ref="X5:AK5"/>
    <mergeCell ref="R6:V6"/>
    <mergeCell ref="X6:AK6"/>
    <mergeCell ref="F24:F26"/>
    <mergeCell ref="A24:E29"/>
    <mergeCell ref="F27:F29"/>
    <mergeCell ref="G27:K27"/>
    <mergeCell ref="G28:K28"/>
    <mergeCell ref="G29:K29"/>
    <mergeCell ref="S27:Z27"/>
    <mergeCell ref="AA27:AB27"/>
    <mergeCell ref="S28:Z28"/>
    <mergeCell ref="AA28:AB28"/>
    <mergeCell ref="S29:Z29"/>
    <mergeCell ref="AA29:AB29"/>
    <mergeCell ref="S24:Z24"/>
    <mergeCell ref="S25:Z25"/>
    <mergeCell ref="S26:Z26"/>
    <mergeCell ref="G25:K25"/>
    <mergeCell ref="G26:K26"/>
    <mergeCell ref="L24:P24"/>
    <mergeCell ref="L25:P25"/>
    <mergeCell ref="L26:P26"/>
    <mergeCell ref="Q24:R24"/>
    <mergeCell ref="Q25:R25"/>
    <mergeCell ref="Q26:R26"/>
    <mergeCell ref="AA24:AB24"/>
    <mergeCell ref="AC27:AJ27"/>
    <mergeCell ref="AK27:AL27"/>
    <mergeCell ref="AC28:AJ28"/>
    <mergeCell ref="AK28:AL28"/>
    <mergeCell ref="AC29:AJ29"/>
    <mergeCell ref="AK29:AL29"/>
    <mergeCell ref="L27:P27"/>
    <mergeCell ref="L28:P28"/>
    <mergeCell ref="L29:P29"/>
    <mergeCell ref="Q27:R27"/>
    <mergeCell ref="Q28:R28"/>
    <mergeCell ref="Q29:R29"/>
  </mergeCells>
  <phoneticPr fontId="20"/>
  <conditionalFormatting sqref="G21:K21">
    <cfRule type="expression" dxfId="24" priority="21" stopIfTrue="1">
      <formula>$G$15&lt;&gt;""</formula>
    </cfRule>
  </conditionalFormatting>
  <conditionalFormatting sqref="G22:K22">
    <cfRule type="expression" dxfId="23" priority="20" stopIfTrue="1">
      <formula>$G$16&lt;&gt;""</formula>
    </cfRule>
  </conditionalFormatting>
  <conditionalFormatting sqref="G24:K24 G27:K27">
    <cfRule type="expression" dxfId="22" priority="3" stopIfTrue="1">
      <formula>$G$15&lt;&gt;""</formula>
    </cfRule>
  </conditionalFormatting>
  <conditionalFormatting sqref="G30:L30 S30:AL30">
    <cfRule type="expression" dxfId="21" priority="57" stopIfTrue="1">
      <formula>$G$30&lt;&gt;""</formula>
    </cfRule>
  </conditionalFormatting>
  <conditionalFormatting sqref="G15:AL15">
    <cfRule type="expression" dxfId="20" priority="58" stopIfTrue="1">
      <formula>$G$15&lt;&gt;""</formula>
    </cfRule>
  </conditionalFormatting>
  <conditionalFormatting sqref="G16:AL16">
    <cfRule type="expression" dxfId="19" priority="59" stopIfTrue="1">
      <formula>$G$16&lt;&gt;""</formula>
    </cfRule>
  </conditionalFormatting>
  <conditionalFormatting sqref="G18:AL18">
    <cfRule type="expression" dxfId="18" priority="60" stopIfTrue="1">
      <formula>$G$18&lt;&gt;""</formula>
    </cfRule>
  </conditionalFormatting>
  <conditionalFormatting sqref="G19:AL19">
    <cfRule type="expression" dxfId="17" priority="61" stopIfTrue="1">
      <formula>$G$19&lt;&gt;""</formula>
    </cfRule>
  </conditionalFormatting>
  <conditionalFormatting sqref="Q21:R21 Q24:R24 Q27:R27 Q30:R30">
    <cfRule type="expression" dxfId="16" priority="8" stopIfTrue="1">
      <formula>$G$18&lt;&gt;""</formula>
    </cfRule>
  </conditionalFormatting>
  <conditionalFormatting sqref="Q22:R22 Q25:R25 Q28:R28">
    <cfRule type="expression" dxfId="15" priority="9" stopIfTrue="1">
      <formula>$G$19&lt;&gt;""</formula>
    </cfRule>
  </conditionalFormatting>
  <conditionalFormatting sqref="S21:Z21">
    <cfRule type="expression" dxfId="14" priority="11" stopIfTrue="1">
      <formula>$G$15&lt;&gt;""</formula>
    </cfRule>
  </conditionalFormatting>
  <conditionalFormatting sqref="S24:Z24 S27:Z27">
    <cfRule type="expression" dxfId="13" priority="2" stopIfTrue="1">
      <formula>$G$15&lt;&gt;""</formula>
    </cfRule>
  </conditionalFormatting>
  <conditionalFormatting sqref="S28:Z28">
    <cfRule type="expression" dxfId="12" priority="1" stopIfTrue="1">
      <formula>$G$30&lt;&gt;""</formula>
    </cfRule>
  </conditionalFormatting>
  <conditionalFormatting sqref="AA21:AB21 AA24:AB24 AA27:AB27">
    <cfRule type="expression" dxfId="11" priority="10" stopIfTrue="1">
      <formula>#REF!&lt;&gt;""</formula>
    </cfRule>
  </conditionalFormatting>
  <conditionalFormatting sqref="AC21:AL21 AC24:AL24 AC27:AL27">
    <cfRule type="expression" dxfId="10" priority="4" stopIfTrue="1">
      <formula>$G$18&lt;&gt;""</formula>
    </cfRule>
  </conditionalFormatting>
  <conditionalFormatting sqref="AC22:AL22 AC25:AL25 AC28:AL28">
    <cfRule type="expression" dxfId="9" priority="5" stopIfTrue="1">
      <formula>$G$19&lt;&gt;""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L15:L32 M15:P20 S24:Z24 M31:P32" xr:uid="{00000000-0002-0000-0000-000002000000}">
      <formula1>0</formula1>
    </dataValidation>
    <dataValidation type="list" showErrorMessage="1" errorTitle="入力規則" error="リストから選択してください。" sqref="G39:R39"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77" right="0.39370078740157477" top="0.39370078740157477" bottom="0" header="0.31496062992125984" footer="0.19685039370078738"/>
  <pageSetup paperSize="9" scale="96"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BX16" activePane="bottomRight" state="frozen"/>
      <selection pane="topRight"/>
      <selection pane="bottomLeft"/>
      <selection pane="bottomRight" activeCell="A21" sqref="A21:BX21"/>
    </sheetView>
  </sheetViews>
  <sheetFormatPr defaultColWidth="9" defaultRowHeight="12" x14ac:dyDescent="0.15"/>
  <cols>
    <col min="1" max="1" width="20.5" style="49" customWidth="1"/>
    <col min="2" max="2" width="27.5" style="49" customWidth="1"/>
    <col min="3" max="3" width="9.5" style="49" bestFit="1" customWidth="1"/>
    <col min="4" max="4" width="40.5" style="49" customWidth="1"/>
    <col min="5" max="5" width="13.75" style="49" bestFit="1" customWidth="1"/>
    <col min="6" max="53" width="9" style="49" hidden="1" customWidth="1"/>
    <col min="54" max="61" width="9" style="49" bestFit="1"/>
    <col min="62" max="65" width="9" style="101" bestFit="1"/>
    <col min="66" max="73" width="9" style="102"/>
    <col min="74" max="77" width="9" style="49" bestFit="1"/>
    <col min="78" max="78" width="50.5" style="103" customWidth="1"/>
    <col min="79" max="79" width="100.5" style="103" customWidth="1"/>
    <col min="80" max="80" width="9" style="46" bestFit="1"/>
    <col min="81" max="82" width="27.5" style="49" customWidth="1"/>
    <col min="83" max="83" width="13.75" style="49" bestFit="1" customWidth="1"/>
    <col min="84" max="84" width="9" style="49" bestFit="1"/>
    <col min="85" max="16384" width="9" style="49"/>
  </cols>
  <sheetData>
    <row r="1" spans="1:83" x14ac:dyDescent="0.15">
      <c r="A1" s="43" t="s">
        <v>26</v>
      </c>
      <c r="B1" s="44"/>
      <c r="C1" s="44"/>
      <c r="D1" s="44"/>
      <c r="E1" s="45"/>
      <c r="F1" s="45"/>
      <c r="G1" s="45"/>
      <c r="H1" s="45"/>
      <c r="I1" s="45"/>
      <c r="J1" s="45"/>
      <c r="K1" s="45"/>
      <c r="L1" s="45"/>
      <c r="M1" s="45"/>
      <c r="N1" s="45">
        <v>10</v>
      </c>
      <c r="O1" s="45"/>
      <c r="P1" s="45"/>
      <c r="Q1" s="45"/>
      <c r="R1" s="45"/>
      <c r="S1" s="44"/>
      <c r="T1" s="44"/>
      <c r="U1" s="44"/>
      <c r="V1" s="44"/>
      <c r="W1" s="44"/>
      <c r="X1" s="44">
        <v>20</v>
      </c>
      <c r="Y1" s="44"/>
      <c r="Z1" s="44"/>
      <c r="AA1" s="44"/>
      <c r="AB1" s="44"/>
      <c r="AC1" s="44"/>
      <c r="AD1" s="44"/>
      <c r="AE1" s="44"/>
      <c r="AF1" s="44"/>
      <c r="AG1" s="44"/>
      <c r="AH1" s="44">
        <v>30</v>
      </c>
      <c r="AI1" s="44"/>
      <c r="AJ1" s="44"/>
      <c r="AK1" s="44"/>
      <c r="AL1" s="44"/>
      <c r="AM1" s="44"/>
      <c r="AN1" s="44"/>
      <c r="AO1" s="44"/>
      <c r="AP1" s="44"/>
      <c r="AQ1" s="44"/>
      <c r="AR1" s="44">
        <v>40</v>
      </c>
      <c r="AS1" s="44">
        <v>40</v>
      </c>
      <c r="AT1" s="44"/>
      <c r="AU1" s="44"/>
      <c r="AV1" s="44"/>
      <c r="AW1" s="44"/>
      <c r="AX1" s="44"/>
      <c r="AY1" s="44"/>
      <c r="AZ1" s="44"/>
      <c r="BA1" s="44"/>
      <c r="BB1" s="44"/>
      <c r="BC1" s="44"/>
      <c r="BD1" s="44">
        <v>50</v>
      </c>
      <c r="BE1" s="44"/>
      <c r="BF1" s="44"/>
      <c r="BG1" s="44"/>
      <c r="BH1" s="44"/>
      <c r="BI1" s="44"/>
      <c r="BJ1" s="46"/>
      <c r="BK1" s="46"/>
      <c r="BL1" s="46"/>
      <c r="BM1" s="46"/>
      <c r="BN1" s="47"/>
      <c r="BO1" s="47"/>
      <c r="BP1" s="47"/>
      <c r="BQ1" s="47"/>
      <c r="BR1" s="47"/>
      <c r="BS1" s="47"/>
      <c r="BT1" s="47"/>
      <c r="BU1" s="47"/>
      <c r="BV1" s="44"/>
      <c r="BW1" s="44"/>
      <c r="BX1" s="44"/>
      <c r="BY1" s="44"/>
      <c r="BZ1" s="48">
        <v>60</v>
      </c>
      <c r="CA1" s="48"/>
      <c r="CC1" s="44"/>
      <c r="CD1" s="44"/>
      <c r="CE1" s="45"/>
    </row>
    <row r="2" spans="1:83" x14ac:dyDescent="0.15">
      <c r="A2" s="47" t="s">
        <v>363</v>
      </c>
      <c r="C2" s="50"/>
      <c r="D2" s="44"/>
      <c r="E2" s="51"/>
      <c r="F2" s="51"/>
      <c r="G2" s="51"/>
      <c r="H2" s="51"/>
      <c r="I2" s="51"/>
      <c r="J2" s="51"/>
      <c r="K2" s="51"/>
      <c r="L2" s="51"/>
      <c r="M2" s="51"/>
      <c r="N2" s="51"/>
      <c r="O2" s="51"/>
      <c r="P2" s="51"/>
      <c r="Q2" s="51"/>
      <c r="R2" s="51"/>
      <c r="T2" s="52"/>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6"/>
      <c r="BK2" s="46"/>
      <c r="BL2" s="46"/>
      <c r="BM2" s="46"/>
      <c r="BN2" s="47"/>
      <c r="BO2" s="47"/>
      <c r="BP2" s="47"/>
      <c r="BQ2" s="47"/>
      <c r="BR2" s="47"/>
      <c r="BS2" s="47"/>
      <c r="BT2" s="47"/>
      <c r="BU2" s="47"/>
      <c r="BV2" s="44"/>
      <c r="BW2" s="44"/>
      <c r="BX2" s="44"/>
      <c r="BY2" s="44"/>
      <c r="BZ2" s="48"/>
      <c r="CA2" s="48"/>
      <c r="CE2" s="51"/>
    </row>
    <row r="3" spans="1:83" s="54" customFormat="1" x14ac:dyDescent="0.15">
      <c r="A3" s="53">
        <v>1</v>
      </c>
      <c r="B3" s="53">
        <v>2</v>
      </c>
      <c r="C3" s="53">
        <v>3</v>
      </c>
      <c r="D3" s="53">
        <v>4</v>
      </c>
      <c r="E3" s="53">
        <v>5</v>
      </c>
      <c r="F3" s="53">
        <v>6</v>
      </c>
      <c r="G3" s="53">
        <v>7</v>
      </c>
      <c r="H3" s="53">
        <v>8</v>
      </c>
      <c r="I3" s="53">
        <v>9</v>
      </c>
      <c r="J3" s="53">
        <v>10</v>
      </c>
      <c r="K3" s="53">
        <v>11</v>
      </c>
      <c r="L3" s="53">
        <v>12</v>
      </c>
      <c r="M3" s="53">
        <v>13</v>
      </c>
      <c r="N3" s="53">
        <v>14</v>
      </c>
      <c r="O3" s="53">
        <v>15</v>
      </c>
      <c r="P3" s="53">
        <v>16</v>
      </c>
      <c r="Q3" s="53">
        <v>17</v>
      </c>
      <c r="R3" s="53">
        <v>18</v>
      </c>
      <c r="S3" s="53">
        <v>19</v>
      </c>
      <c r="T3" s="53">
        <v>20</v>
      </c>
      <c r="U3" s="53">
        <v>21</v>
      </c>
      <c r="V3" s="53">
        <v>22</v>
      </c>
      <c r="W3" s="53">
        <v>23</v>
      </c>
      <c r="X3" s="53">
        <v>24</v>
      </c>
      <c r="Y3" s="53">
        <v>25</v>
      </c>
      <c r="Z3" s="53">
        <v>26</v>
      </c>
      <c r="AA3" s="53">
        <v>27</v>
      </c>
      <c r="AB3" s="53">
        <v>28</v>
      </c>
      <c r="AC3" s="53">
        <v>29</v>
      </c>
      <c r="AD3" s="53">
        <v>30</v>
      </c>
      <c r="AE3" s="53">
        <v>31</v>
      </c>
      <c r="AF3" s="53">
        <v>32</v>
      </c>
      <c r="AG3" s="53">
        <v>33</v>
      </c>
      <c r="AH3" s="53">
        <v>34</v>
      </c>
      <c r="AI3" s="53">
        <v>35</v>
      </c>
      <c r="AJ3" s="53">
        <v>36</v>
      </c>
      <c r="AK3" s="53">
        <v>37</v>
      </c>
      <c r="AL3" s="53">
        <v>38</v>
      </c>
      <c r="AM3" s="53">
        <v>39</v>
      </c>
      <c r="AN3" s="53">
        <v>40</v>
      </c>
      <c r="AO3" s="53">
        <v>41</v>
      </c>
      <c r="AP3" s="53">
        <v>42</v>
      </c>
      <c r="AQ3" s="53">
        <v>43</v>
      </c>
      <c r="AR3" s="53">
        <v>44</v>
      </c>
      <c r="AS3" s="53">
        <v>45</v>
      </c>
      <c r="AT3" s="53">
        <v>46</v>
      </c>
      <c r="AU3" s="53">
        <v>47</v>
      </c>
      <c r="AV3" s="53">
        <v>48</v>
      </c>
      <c r="AW3" s="53">
        <v>49</v>
      </c>
      <c r="AX3" s="53">
        <v>50</v>
      </c>
      <c r="AY3" s="53">
        <v>51</v>
      </c>
      <c r="AZ3" s="53">
        <v>52</v>
      </c>
      <c r="BA3" s="53">
        <v>53</v>
      </c>
      <c r="BB3" s="53">
        <v>54</v>
      </c>
      <c r="BC3" s="53">
        <v>55</v>
      </c>
      <c r="BD3" s="53">
        <v>56</v>
      </c>
      <c r="BE3" s="53">
        <v>57</v>
      </c>
      <c r="BF3" s="53">
        <v>58</v>
      </c>
      <c r="BG3" s="53">
        <v>59</v>
      </c>
      <c r="BH3" s="53">
        <v>60</v>
      </c>
      <c r="BI3" s="53">
        <v>61</v>
      </c>
      <c r="BJ3" s="53">
        <v>62</v>
      </c>
      <c r="BK3" s="53">
        <v>63</v>
      </c>
      <c r="BL3" s="53">
        <v>64</v>
      </c>
      <c r="BM3" s="53">
        <v>65</v>
      </c>
      <c r="BN3" s="53">
        <v>66</v>
      </c>
      <c r="BO3" s="53">
        <v>67</v>
      </c>
      <c r="BP3" s="53">
        <v>68</v>
      </c>
      <c r="BQ3" s="53">
        <v>69</v>
      </c>
      <c r="BR3" s="53">
        <v>70</v>
      </c>
      <c r="BS3" s="53">
        <v>71</v>
      </c>
      <c r="BT3" s="53">
        <v>72</v>
      </c>
      <c r="BU3" s="53">
        <v>73</v>
      </c>
      <c r="BV3" s="53">
        <v>74</v>
      </c>
      <c r="BW3" s="53">
        <v>75</v>
      </c>
      <c r="BX3" s="53">
        <v>76</v>
      </c>
      <c r="BY3" s="53">
        <v>77</v>
      </c>
      <c r="BZ3" s="53">
        <v>78</v>
      </c>
      <c r="CA3" s="53">
        <v>79</v>
      </c>
      <c r="CB3" s="53">
        <v>80</v>
      </c>
      <c r="CC3" s="53">
        <v>81</v>
      </c>
      <c r="CD3" s="53">
        <v>82</v>
      </c>
      <c r="CE3" s="53">
        <v>83</v>
      </c>
    </row>
    <row r="4" spans="1:83" ht="12" customHeight="1" x14ac:dyDescent="0.15">
      <c r="A4" s="310" t="s">
        <v>73</v>
      </c>
      <c r="B4" s="310" t="s">
        <v>74</v>
      </c>
      <c r="C4" s="310" t="s">
        <v>79</v>
      </c>
      <c r="D4" s="310" t="s">
        <v>80</v>
      </c>
      <c r="E4" s="310" t="s">
        <v>81</v>
      </c>
      <c r="F4" s="311" t="s">
        <v>197</v>
      </c>
      <c r="G4" s="310"/>
      <c r="H4" s="310"/>
      <c r="I4" s="310"/>
      <c r="J4" s="311" t="s">
        <v>83</v>
      </c>
      <c r="K4" s="310"/>
      <c r="L4" s="310"/>
      <c r="M4" s="310"/>
      <c r="N4" s="311" t="s">
        <v>63</v>
      </c>
      <c r="O4" s="310"/>
      <c r="P4" s="310"/>
      <c r="Q4" s="310"/>
      <c r="R4" s="311" t="s">
        <v>88</v>
      </c>
      <c r="S4" s="310" t="s">
        <v>89</v>
      </c>
      <c r="T4" s="310"/>
      <c r="U4" s="310"/>
      <c r="V4" s="310"/>
      <c r="W4" s="310" t="s">
        <v>91</v>
      </c>
      <c r="X4" s="310"/>
      <c r="Y4" s="310"/>
      <c r="Z4" s="310"/>
      <c r="AA4" s="310"/>
      <c r="AB4" s="310" t="s">
        <v>92</v>
      </c>
      <c r="AC4" s="310"/>
      <c r="AD4" s="310"/>
      <c r="AE4" s="310"/>
      <c r="AF4" s="310"/>
      <c r="AG4" s="310" t="s">
        <v>75</v>
      </c>
      <c r="AH4" s="310"/>
      <c r="AI4" s="310"/>
      <c r="AJ4" s="310"/>
      <c r="AK4" s="310"/>
      <c r="AL4" s="310" t="s">
        <v>94</v>
      </c>
      <c r="AM4" s="310"/>
      <c r="AN4" s="310"/>
      <c r="AO4" s="310"/>
      <c r="AP4" s="311" t="s">
        <v>95</v>
      </c>
      <c r="AQ4" s="311" t="s">
        <v>97</v>
      </c>
      <c r="AR4" s="321" t="s">
        <v>196</v>
      </c>
      <c r="AS4" s="322"/>
      <c r="AT4" s="323"/>
      <c r="AU4" s="321" t="s">
        <v>98</v>
      </c>
      <c r="AV4" s="322"/>
      <c r="AW4" s="323"/>
      <c r="AX4" s="311" t="s">
        <v>99</v>
      </c>
      <c r="AY4" s="312" t="s">
        <v>100</v>
      </c>
      <c r="AZ4" s="314" t="s">
        <v>87</v>
      </c>
      <c r="BA4" s="312"/>
      <c r="BB4" s="314" t="s">
        <v>102</v>
      </c>
      <c r="BC4" s="315"/>
      <c r="BD4" s="315"/>
      <c r="BE4" s="316"/>
      <c r="BF4" s="320" t="s">
        <v>103</v>
      </c>
      <c r="BG4" s="315"/>
      <c r="BH4" s="315"/>
      <c r="BI4" s="316"/>
      <c r="BJ4" s="320" t="s">
        <v>126</v>
      </c>
      <c r="BK4" s="315"/>
      <c r="BL4" s="315"/>
      <c r="BM4" s="316"/>
      <c r="BN4" s="324" t="s">
        <v>284</v>
      </c>
      <c r="BO4" s="325"/>
      <c r="BP4" s="325"/>
      <c r="BQ4" s="325"/>
      <c r="BR4" s="325"/>
      <c r="BS4" s="325"/>
      <c r="BT4" s="325"/>
      <c r="BU4" s="326"/>
      <c r="BV4" s="310" t="s">
        <v>86</v>
      </c>
      <c r="BW4" s="310"/>
      <c r="BX4" s="310"/>
      <c r="BY4" s="310"/>
      <c r="BZ4" s="311" t="s">
        <v>104</v>
      </c>
      <c r="CA4" s="311" t="s">
        <v>105</v>
      </c>
      <c r="CB4" s="310" t="s">
        <v>106</v>
      </c>
      <c r="CC4" s="310" t="s">
        <v>93</v>
      </c>
      <c r="CD4" s="310" t="s">
        <v>107</v>
      </c>
      <c r="CE4" s="327" t="s">
        <v>51</v>
      </c>
    </row>
    <row r="5" spans="1:83" ht="12" customHeight="1" x14ac:dyDescent="0.15">
      <c r="A5" s="310"/>
      <c r="B5" s="310"/>
      <c r="C5" s="310"/>
      <c r="D5" s="310"/>
      <c r="E5" s="310"/>
      <c r="F5" s="310"/>
      <c r="G5" s="310"/>
      <c r="H5" s="310"/>
      <c r="I5" s="310"/>
      <c r="J5" s="310"/>
      <c r="K5" s="310"/>
      <c r="L5" s="310"/>
      <c r="M5" s="310"/>
      <c r="N5" s="310"/>
      <c r="O5" s="310"/>
      <c r="P5" s="310"/>
      <c r="Q5" s="310"/>
      <c r="R5" s="310"/>
      <c r="S5" s="310"/>
      <c r="T5" s="310"/>
      <c r="U5" s="310"/>
      <c r="V5" s="310"/>
      <c r="W5" s="55" t="s">
        <v>109</v>
      </c>
      <c r="X5" s="310" t="s">
        <v>110</v>
      </c>
      <c r="Y5" s="310"/>
      <c r="Z5" s="310"/>
      <c r="AA5" s="310"/>
      <c r="AB5" s="55" t="s">
        <v>109</v>
      </c>
      <c r="AC5" s="310" t="s">
        <v>110</v>
      </c>
      <c r="AD5" s="310"/>
      <c r="AE5" s="310"/>
      <c r="AF5" s="310"/>
      <c r="AG5" s="55" t="s">
        <v>109</v>
      </c>
      <c r="AH5" s="310" t="s">
        <v>110</v>
      </c>
      <c r="AI5" s="310"/>
      <c r="AJ5" s="310"/>
      <c r="AK5" s="310"/>
      <c r="AL5" s="310"/>
      <c r="AM5" s="310"/>
      <c r="AN5" s="310"/>
      <c r="AO5" s="310"/>
      <c r="AP5" s="310"/>
      <c r="AQ5" s="310"/>
      <c r="AR5" s="55" t="s">
        <v>139</v>
      </c>
      <c r="AS5" s="55" t="s">
        <v>122</v>
      </c>
      <c r="AT5" s="55" t="s">
        <v>211</v>
      </c>
      <c r="AU5" s="55" t="s">
        <v>58</v>
      </c>
      <c r="AV5" s="55" t="s">
        <v>72</v>
      </c>
      <c r="AW5" s="55" t="s">
        <v>173</v>
      </c>
      <c r="AX5" s="310"/>
      <c r="AY5" s="313"/>
      <c r="AZ5" s="56" t="s">
        <v>111</v>
      </c>
      <c r="BA5" s="56" t="s">
        <v>112</v>
      </c>
      <c r="BB5" s="317"/>
      <c r="BC5" s="318"/>
      <c r="BD5" s="318"/>
      <c r="BE5" s="319"/>
      <c r="BF5" s="318"/>
      <c r="BG5" s="318"/>
      <c r="BH5" s="318"/>
      <c r="BI5" s="319"/>
      <c r="BJ5" s="318"/>
      <c r="BK5" s="318"/>
      <c r="BL5" s="318"/>
      <c r="BM5" s="319"/>
      <c r="BN5" s="324" t="s">
        <v>285</v>
      </c>
      <c r="BO5" s="325"/>
      <c r="BP5" s="325"/>
      <c r="BQ5" s="326"/>
      <c r="BR5" s="324" t="s">
        <v>286</v>
      </c>
      <c r="BS5" s="325"/>
      <c r="BT5" s="325"/>
      <c r="BU5" s="326"/>
      <c r="BV5" s="310"/>
      <c r="BW5" s="310"/>
      <c r="BX5" s="310"/>
      <c r="BY5" s="310"/>
      <c r="BZ5" s="311"/>
      <c r="CA5" s="311"/>
      <c r="CB5" s="310"/>
      <c r="CC5" s="310"/>
      <c r="CD5" s="310"/>
      <c r="CE5" s="328"/>
    </row>
    <row r="6" spans="1:83" ht="2.1" customHeight="1" x14ac:dyDescent="0.15">
      <c r="A6" s="57" t="s">
        <v>16</v>
      </c>
      <c r="B6" s="57" t="s">
        <v>16</v>
      </c>
      <c r="C6" s="57" t="s">
        <v>16</v>
      </c>
      <c r="D6" s="57" t="s">
        <v>16</v>
      </c>
      <c r="E6" s="57" t="s">
        <v>16</v>
      </c>
      <c r="F6" s="58"/>
      <c r="G6" s="59"/>
      <c r="H6" s="58"/>
      <c r="I6" s="60"/>
      <c r="J6" s="58"/>
      <c r="K6" s="59"/>
      <c r="L6" s="58"/>
      <c r="M6" s="60"/>
      <c r="N6" s="58"/>
      <c r="O6" s="60"/>
      <c r="P6" s="58"/>
      <c r="Q6" s="60"/>
      <c r="R6" s="60"/>
      <c r="S6" s="60"/>
      <c r="T6" s="60"/>
      <c r="U6" s="58"/>
      <c r="V6" s="60"/>
      <c r="W6" s="60"/>
      <c r="X6" s="60"/>
      <c r="Y6" s="60"/>
      <c r="Z6" s="60"/>
      <c r="AA6" s="60"/>
      <c r="AB6" s="60"/>
      <c r="AC6" s="60"/>
      <c r="AD6" s="60"/>
      <c r="AE6" s="60"/>
      <c r="AF6" s="60"/>
      <c r="AG6" s="60"/>
      <c r="AH6" s="60"/>
      <c r="AI6" s="60"/>
      <c r="AJ6" s="60"/>
      <c r="AK6" s="60"/>
      <c r="AL6" s="60"/>
      <c r="AM6" s="60"/>
      <c r="AN6" s="58"/>
      <c r="AO6" s="60"/>
      <c r="AP6" s="60"/>
      <c r="AQ6" s="60"/>
      <c r="AR6" s="60"/>
      <c r="AS6" s="60"/>
      <c r="AT6" s="60"/>
      <c r="AU6" s="60"/>
      <c r="AV6" s="60"/>
      <c r="AW6" s="60"/>
      <c r="AX6" s="60"/>
      <c r="AY6" s="60"/>
      <c r="AZ6" s="60"/>
      <c r="BA6" s="60"/>
      <c r="BB6" s="60"/>
      <c r="BC6" s="60"/>
      <c r="BD6" s="60"/>
      <c r="BE6" s="60"/>
      <c r="BF6" s="60"/>
      <c r="BG6" s="60"/>
      <c r="BH6" s="60"/>
      <c r="BI6" s="60"/>
      <c r="BJ6" s="61"/>
      <c r="BK6" s="61"/>
      <c r="BL6" s="61"/>
      <c r="BM6" s="61"/>
      <c r="BN6" s="62"/>
      <c r="BO6" s="62"/>
      <c r="BP6" s="62"/>
      <c r="BQ6" s="62"/>
      <c r="BR6" s="62"/>
      <c r="BS6" s="62"/>
      <c r="BT6" s="62"/>
      <c r="BU6" s="62"/>
      <c r="BV6" s="58"/>
      <c r="BW6" s="59"/>
      <c r="BX6" s="58"/>
      <c r="BY6" s="58"/>
      <c r="BZ6" s="63"/>
      <c r="CA6" s="64"/>
      <c r="CB6" s="55"/>
      <c r="CC6" s="57"/>
      <c r="CD6" s="57"/>
      <c r="CE6" s="57"/>
    </row>
    <row r="7" spans="1:83" s="70" customFormat="1" ht="60" customHeight="1" x14ac:dyDescent="0.15">
      <c r="A7" s="26" t="s">
        <v>113</v>
      </c>
      <c r="B7" s="65" t="s">
        <v>114</v>
      </c>
      <c r="C7" s="31" t="s">
        <v>117</v>
      </c>
      <c r="D7" s="66" t="s">
        <v>119</v>
      </c>
      <c r="E7" s="31" t="s">
        <v>121</v>
      </c>
      <c r="F7" s="65"/>
      <c r="G7" s="67"/>
      <c r="H7" s="65"/>
      <c r="I7" s="68"/>
      <c r="J7" s="65"/>
      <c r="K7" s="67"/>
      <c r="L7" s="65"/>
      <c r="M7" s="68"/>
      <c r="N7" s="65"/>
      <c r="O7" s="68"/>
      <c r="P7" s="65"/>
      <c r="Q7" s="68"/>
      <c r="R7" s="68"/>
      <c r="S7" s="68"/>
      <c r="T7" s="68"/>
      <c r="U7" s="65"/>
      <c r="V7" s="68"/>
      <c r="W7" s="68"/>
      <c r="X7" s="65"/>
      <c r="Y7" s="68"/>
      <c r="Z7" s="65"/>
      <c r="AA7" s="68"/>
      <c r="AB7" s="68"/>
      <c r="AC7" s="65"/>
      <c r="AD7" s="68"/>
      <c r="AE7" s="65"/>
      <c r="AF7" s="68"/>
      <c r="AG7" s="68"/>
      <c r="AH7" s="65"/>
      <c r="AI7" s="68"/>
      <c r="AJ7" s="65"/>
      <c r="AK7" s="68"/>
      <c r="AL7" s="68"/>
      <c r="AM7" s="68"/>
      <c r="AN7" s="68"/>
      <c r="AO7" s="68"/>
      <c r="AP7" s="68"/>
      <c r="AQ7" s="68"/>
      <c r="AR7" s="68"/>
      <c r="AS7" s="68"/>
      <c r="AT7" s="29"/>
      <c r="AU7" s="68"/>
      <c r="AV7" s="68"/>
      <c r="AW7" s="68"/>
      <c r="AX7" s="68"/>
      <c r="AY7" s="68"/>
      <c r="AZ7" s="68"/>
      <c r="BA7" s="68"/>
      <c r="BB7" s="31" t="s">
        <v>124</v>
      </c>
      <c r="BC7" s="329">
        <v>3313</v>
      </c>
      <c r="BD7" s="68" t="s">
        <v>125</v>
      </c>
      <c r="BE7" s="329">
        <v>2713</v>
      </c>
      <c r="BF7" s="109" t="s">
        <v>124</v>
      </c>
      <c r="BG7" s="330">
        <v>8013</v>
      </c>
      <c r="BH7" s="108" t="s">
        <v>125</v>
      </c>
      <c r="BI7" s="330">
        <v>7013</v>
      </c>
      <c r="BJ7" s="109" t="s">
        <v>124</v>
      </c>
      <c r="BK7" s="331">
        <v>8893</v>
      </c>
      <c r="BL7" s="110" t="s">
        <v>125</v>
      </c>
      <c r="BM7" s="331">
        <v>7893</v>
      </c>
      <c r="BN7" s="31" t="s">
        <v>124</v>
      </c>
      <c r="BO7" s="332">
        <v>11022</v>
      </c>
      <c r="BP7" s="30" t="s">
        <v>125</v>
      </c>
      <c r="BQ7" s="333">
        <v>10022</v>
      </c>
      <c r="BR7" s="31" t="s">
        <v>124</v>
      </c>
      <c r="BS7" s="332">
        <v>5022</v>
      </c>
      <c r="BT7" s="30" t="s">
        <v>125</v>
      </c>
      <c r="BU7" s="333">
        <v>4022</v>
      </c>
      <c r="BV7" s="113"/>
      <c r="BW7" s="114"/>
      <c r="BX7" s="113" t="s">
        <v>18</v>
      </c>
      <c r="BY7" s="113"/>
      <c r="BZ7" s="32" t="s">
        <v>214</v>
      </c>
      <c r="CA7" s="33" t="s">
        <v>357</v>
      </c>
      <c r="CB7" s="31"/>
      <c r="CC7" s="41" t="s">
        <v>252</v>
      </c>
      <c r="CD7" s="69" t="s">
        <v>198</v>
      </c>
      <c r="CE7" s="31" t="s">
        <v>127</v>
      </c>
    </row>
    <row r="8" spans="1:83" s="70" customFormat="1" ht="60" customHeight="1" x14ac:dyDescent="0.15">
      <c r="A8" s="26" t="s">
        <v>128</v>
      </c>
      <c r="B8" s="71" t="s">
        <v>114</v>
      </c>
      <c r="C8" s="72" t="s">
        <v>234</v>
      </c>
      <c r="D8" s="73" t="s">
        <v>119</v>
      </c>
      <c r="E8" s="72" t="s">
        <v>121</v>
      </c>
      <c r="F8" s="65"/>
      <c r="G8" s="67"/>
      <c r="H8" s="65"/>
      <c r="I8" s="68"/>
      <c r="J8" s="65"/>
      <c r="K8" s="67"/>
      <c r="L8" s="65"/>
      <c r="M8" s="68"/>
      <c r="N8" s="65"/>
      <c r="O8" s="68"/>
      <c r="P8" s="65"/>
      <c r="Q8" s="68"/>
      <c r="R8" s="68"/>
      <c r="S8" s="68"/>
      <c r="T8" s="68"/>
      <c r="U8" s="65"/>
      <c r="V8" s="68"/>
      <c r="W8" s="68"/>
      <c r="X8" s="65"/>
      <c r="Y8" s="68"/>
      <c r="Z8" s="65"/>
      <c r="AA8" s="68"/>
      <c r="AB8" s="68"/>
      <c r="AC8" s="65"/>
      <c r="AD8" s="68"/>
      <c r="AE8" s="65"/>
      <c r="AF8" s="68"/>
      <c r="AG8" s="68"/>
      <c r="AH8" s="65"/>
      <c r="AI8" s="68"/>
      <c r="AJ8" s="65"/>
      <c r="AK8" s="68"/>
      <c r="AL8" s="68"/>
      <c r="AM8" s="68"/>
      <c r="AN8" s="68"/>
      <c r="AO8" s="68"/>
      <c r="AP8" s="68"/>
      <c r="AQ8" s="68"/>
      <c r="AR8" s="68"/>
      <c r="AS8" s="68"/>
      <c r="AT8" s="29"/>
      <c r="AU8" s="68"/>
      <c r="AV8" s="68"/>
      <c r="AW8" s="68"/>
      <c r="AX8" s="68"/>
      <c r="AY8" s="68"/>
      <c r="AZ8" s="68"/>
      <c r="BA8" s="68"/>
      <c r="BB8" s="31" t="s">
        <v>124</v>
      </c>
      <c r="BC8" s="329">
        <v>3313</v>
      </c>
      <c r="BD8" s="68" t="s">
        <v>125</v>
      </c>
      <c r="BE8" s="329">
        <v>2713</v>
      </c>
      <c r="BF8" s="109" t="s">
        <v>124</v>
      </c>
      <c r="BG8" s="330">
        <v>8013</v>
      </c>
      <c r="BH8" s="108" t="s">
        <v>125</v>
      </c>
      <c r="BI8" s="330">
        <v>7013</v>
      </c>
      <c r="BJ8" s="109" t="s">
        <v>124</v>
      </c>
      <c r="BK8" s="331">
        <v>8893</v>
      </c>
      <c r="BL8" s="110" t="s">
        <v>125</v>
      </c>
      <c r="BM8" s="331">
        <v>7893</v>
      </c>
      <c r="BN8" s="31" t="s">
        <v>124</v>
      </c>
      <c r="BO8" s="332">
        <v>11022</v>
      </c>
      <c r="BP8" s="30" t="s">
        <v>125</v>
      </c>
      <c r="BQ8" s="333">
        <v>10022</v>
      </c>
      <c r="BR8" s="31" t="s">
        <v>124</v>
      </c>
      <c r="BS8" s="332">
        <v>5022</v>
      </c>
      <c r="BT8" s="30" t="s">
        <v>125</v>
      </c>
      <c r="BU8" s="333">
        <v>4022</v>
      </c>
      <c r="BV8" s="113"/>
      <c r="BW8" s="114"/>
      <c r="BX8" s="113" t="s">
        <v>18</v>
      </c>
      <c r="BY8" s="113"/>
      <c r="BZ8" s="32" t="s">
        <v>215</v>
      </c>
      <c r="CA8" s="33" t="s">
        <v>357</v>
      </c>
      <c r="CB8" s="31"/>
      <c r="CC8" s="74" t="s">
        <v>252</v>
      </c>
      <c r="CD8" s="69" t="s">
        <v>198</v>
      </c>
      <c r="CE8" s="75" t="s">
        <v>127</v>
      </c>
    </row>
    <row r="9" spans="1:83" s="70" customFormat="1" ht="30" customHeight="1" x14ac:dyDescent="0.15">
      <c r="A9" s="65" t="s">
        <v>101</v>
      </c>
      <c r="B9" s="34" t="s">
        <v>292</v>
      </c>
      <c r="C9" s="38" t="s">
        <v>307</v>
      </c>
      <c r="D9" s="34" t="s">
        <v>293</v>
      </c>
      <c r="E9" s="38" t="s">
        <v>308</v>
      </c>
      <c r="F9" s="65"/>
      <c r="G9" s="67"/>
      <c r="H9" s="65"/>
      <c r="I9" s="68"/>
      <c r="J9" s="65"/>
      <c r="K9" s="67"/>
      <c r="L9" s="65"/>
      <c r="M9" s="68"/>
      <c r="N9" s="65"/>
      <c r="O9" s="68"/>
      <c r="P9" s="65"/>
      <c r="Q9" s="68"/>
      <c r="R9" s="68"/>
      <c r="S9" s="68"/>
      <c r="T9" s="68"/>
      <c r="U9" s="65"/>
      <c r="V9" s="68"/>
      <c r="W9" s="68"/>
      <c r="X9" s="68"/>
      <c r="Y9" s="68"/>
      <c r="Z9" s="68"/>
      <c r="AA9" s="68"/>
      <c r="AB9" s="68"/>
      <c r="AC9" s="68"/>
      <c r="AD9" s="68"/>
      <c r="AE9" s="68"/>
      <c r="AF9" s="68"/>
      <c r="AG9" s="68"/>
      <c r="AH9" s="68"/>
      <c r="AI9" s="68"/>
      <c r="AJ9" s="68"/>
      <c r="AK9" s="68"/>
      <c r="AL9" s="68"/>
      <c r="AM9" s="68"/>
      <c r="AN9" s="68"/>
      <c r="AO9" s="68"/>
      <c r="AP9" s="68"/>
      <c r="AQ9" s="68"/>
      <c r="AR9" s="68"/>
      <c r="AS9" s="68"/>
      <c r="AT9" s="29"/>
      <c r="AU9" s="68"/>
      <c r="AV9" s="68"/>
      <c r="AW9" s="68"/>
      <c r="AX9" s="68"/>
      <c r="AY9" s="68"/>
      <c r="AZ9" s="68"/>
      <c r="BA9" s="68"/>
      <c r="BB9" s="68"/>
      <c r="BC9" s="68"/>
      <c r="BD9" s="68" t="s">
        <v>132</v>
      </c>
      <c r="BE9" s="68">
        <v>1400</v>
      </c>
      <c r="BF9" s="68"/>
      <c r="BG9" s="68"/>
      <c r="BH9" s="68" t="s">
        <v>132</v>
      </c>
      <c r="BI9" s="68">
        <v>4000</v>
      </c>
      <c r="BJ9" s="30"/>
      <c r="BK9" s="30"/>
      <c r="BL9" s="30" t="s">
        <v>350</v>
      </c>
      <c r="BM9" s="30">
        <v>7800</v>
      </c>
      <c r="BN9" s="29"/>
      <c r="BO9" s="29"/>
      <c r="BP9" s="29" t="s">
        <v>132</v>
      </c>
      <c r="BQ9" s="29">
        <v>10000</v>
      </c>
      <c r="BR9" s="29"/>
      <c r="BS9" s="29"/>
      <c r="BT9" s="29" t="s">
        <v>132</v>
      </c>
      <c r="BU9" s="29">
        <v>5000</v>
      </c>
      <c r="BV9" s="113"/>
      <c r="BW9" s="114"/>
      <c r="BX9" s="113" t="s">
        <v>18</v>
      </c>
      <c r="BY9" s="113"/>
      <c r="BZ9" s="26" t="s">
        <v>216</v>
      </c>
      <c r="CA9" s="26" t="s">
        <v>362</v>
      </c>
      <c r="CB9" s="31" t="s">
        <v>133</v>
      </c>
      <c r="CC9" s="34" t="s">
        <v>294</v>
      </c>
      <c r="CD9" s="76" t="s">
        <v>310</v>
      </c>
      <c r="CE9" s="38" t="s">
        <v>311</v>
      </c>
    </row>
    <row r="10" spans="1:83" s="70" customFormat="1" ht="30" customHeight="1" x14ac:dyDescent="0.15">
      <c r="A10" s="65" t="s">
        <v>11</v>
      </c>
      <c r="B10" s="27" t="s">
        <v>358</v>
      </c>
      <c r="C10" s="28" t="s">
        <v>135</v>
      </c>
      <c r="D10" s="27" t="s">
        <v>136</v>
      </c>
      <c r="E10" s="28" t="s">
        <v>137</v>
      </c>
      <c r="F10" s="65"/>
      <c r="G10" s="68"/>
      <c r="H10" s="65"/>
      <c r="I10" s="68"/>
      <c r="J10" s="65"/>
      <c r="K10" s="68"/>
      <c r="L10" s="65"/>
      <c r="M10" s="68"/>
      <c r="N10" s="65"/>
      <c r="O10" s="68"/>
      <c r="P10" s="65"/>
      <c r="Q10" s="68"/>
      <c r="R10" s="68"/>
      <c r="S10" s="68"/>
      <c r="T10" s="68"/>
      <c r="U10" s="65"/>
      <c r="V10" s="68"/>
      <c r="W10" s="68"/>
      <c r="X10" s="68"/>
      <c r="Y10" s="68"/>
      <c r="Z10" s="68"/>
      <c r="AA10" s="68"/>
      <c r="AB10" s="68"/>
      <c r="AC10" s="68"/>
      <c r="AD10" s="68"/>
      <c r="AE10" s="68"/>
      <c r="AF10" s="68"/>
      <c r="AG10" s="68"/>
      <c r="AH10" s="68"/>
      <c r="AI10" s="68"/>
      <c r="AJ10" s="68"/>
      <c r="AK10" s="68"/>
      <c r="AL10" s="65"/>
      <c r="AM10" s="68"/>
      <c r="AN10" s="65"/>
      <c r="AO10" s="68"/>
      <c r="AP10" s="68"/>
      <c r="AQ10" s="68"/>
      <c r="AR10" s="68"/>
      <c r="AS10" s="68"/>
      <c r="AT10" s="29"/>
      <c r="AU10" s="68"/>
      <c r="AV10" s="68"/>
      <c r="AW10" s="68"/>
      <c r="AX10" s="68"/>
      <c r="AY10" s="68"/>
      <c r="AZ10" s="68"/>
      <c r="BA10" s="68"/>
      <c r="BB10" s="68"/>
      <c r="BC10" s="68"/>
      <c r="BD10" s="68" t="s">
        <v>132</v>
      </c>
      <c r="BE10" s="68">
        <v>1000</v>
      </c>
      <c r="BF10" s="68"/>
      <c r="BG10" s="68"/>
      <c r="BH10" s="68" t="s">
        <v>132</v>
      </c>
      <c r="BI10" s="108">
        <v>4000</v>
      </c>
      <c r="BJ10" s="30"/>
      <c r="BK10" s="30"/>
      <c r="BL10" s="30" t="s">
        <v>350</v>
      </c>
      <c r="BM10" s="30">
        <v>4600</v>
      </c>
      <c r="BN10" s="29"/>
      <c r="BO10" s="29"/>
      <c r="BP10" s="29" t="s">
        <v>132</v>
      </c>
      <c r="BQ10" s="29">
        <v>10000</v>
      </c>
      <c r="BR10" s="29"/>
      <c r="BS10" s="29"/>
      <c r="BT10" s="29" t="s">
        <v>132</v>
      </c>
      <c r="BU10" s="29">
        <v>4000</v>
      </c>
      <c r="BV10" s="113"/>
      <c r="BW10" s="114"/>
      <c r="BX10" s="113" t="s">
        <v>18</v>
      </c>
      <c r="BY10" s="113"/>
      <c r="BZ10" s="26" t="s">
        <v>217</v>
      </c>
      <c r="CA10" s="26" t="s">
        <v>313</v>
      </c>
      <c r="CB10" s="31" t="s">
        <v>133</v>
      </c>
      <c r="CC10" s="34" t="s">
        <v>253</v>
      </c>
      <c r="CD10" s="77" t="s">
        <v>140</v>
      </c>
      <c r="CE10" s="28" t="s">
        <v>254</v>
      </c>
    </row>
    <row r="11" spans="1:83" s="70" customFormat="1" ht="30" customHeight="1" x14ac:dyDescent="0.15">
      <c r="A11" s="65" t="s">
        <v>123</v>
      </c>
      <c r="B11" s="27" t="s">
        <v>115</v>
      </c>
      <c r="C11" s="28" t="s">
        <v>141</v>
      </c>
      <c r="D11" s="27" t="s">
        <v>32</v>
      </c>
      <c r="E11" s="28" t="s">
        <v>50</v>
      </c>
      <c r="F11" s="65"/>
      <c r="G11" s="67"/>
      <c r="H11" s="65"/>
      <c r="I11" s="68"/>
      <c r="J11" s="65"/>
      <c r="K11" s="67"/>
      <c r="L11" s="65"/>
      <c r="M11" s="68"/>
      <c r="N11" s="65"/>
      <c r="O11" s="68"/>
      <c r="P11" s="65"/>
      <c r="Q11" s="68"/>
      <c r="R11" s="68"/>
      <c r="S11" s="68"/>
      <c r="T11" s="68"/>
      <c r="U11" s="65"/>
      <c r="V11" s="68"/>
      <c r="W11" s="68"/>
      <c r="X11" s="68"/>
      <c r="Y11" s="68"/>
      <c r="Z11" s="68"/>
      <c r="AA11" s="68"/>
      <c r="AB11" s="68"/>
      <c r="AC11" s="68"/>
      <c r="AD11" s="68"/>
      <c r="AE11" s="68"/>
      <c r="AF11" s="68"/>
      <c r="AG11" s="68"/>
      <c r="AH11" s="68"/>
      <c r="AI11" s="68"/>
      <c r="AJ11" s="68"/>
      <c r="AK11" s="68"/>
      <c r="AL11" s="68"/>
      <c r="AM11" s="68"/>
      <c r="AN11" s="65"/>
      <c r="AO11" s="68"/>
      <c r="AP11" s="68"/>
      <c r="AQ11" s="68"/>
      <c r="AR11" s="68"/>
      <c r="AS11" s="68"/>
      <c r="AT11" s="29"/>
      <c r="AU11" s="68"/>
      <c r="AV11" s="68"/>
      <c r="AW11" s="68"/>
      <c r="AX11" s="68"/>
      <c r="AY11" s="68"/>
      <c r="AZ11" s="68"/>
      <c r="BA11" s="68"/>
      <c r="BB11" s="68"/>
      <c r="BC11" s="68"/>
      <c r="BD11" s="68" t="s">
        <v>132</v>
      </c>
      <c r="BE11" s="68">
        <v>1000</v>
      </c>
      <c r="BF11" s="68"/>
      <c r="BG11" s="68"/>
      <c r="BH11" s="68" t="s">
        <v>132</v>
      </c>
      <c r="BI11" s="68">
        <v>3000</v>
      </c>
      <c r="BJ11" s="30"/>
      <c r="BK11" s="30"/>
      <c r="BL11" s="111" t="s">
        <v>356</v>
      </c>
      <c r="BM11" s="30"/>
      <c r="BN11" s="29"/>
      <c r="BO11" s="29"/>
      <c r="BP11" s="29" t="s">
        <v>295</v>
      </c>
      <c r="BQ11" s="29">
        <v>10000</v>
      </c>
      <c r="BR11" s="29"/>
      <c r="BS11" s="29"/>
      <c r="BT11" s="29" t="s">
        <v>295</v>
      </c>
      <c r="BU11" s="29">
        <v>5000</v>
      </c>
      <c r="BV11" s="113"/>
      <c r="BW11" s="115"/>
      <c r="BX11" s="113" t="s">
        <v>18</v>
      </c>
      <c r="BY11" s="115"/>
      <c r="BZ11" s="26" t="s">
        <v>218</v>
      </c>
      <c r="CA11" s="104" t="s">
        <v>349</v>
      </c>
      <c r="CB11" s="31"/>
      <c r="CC11" s="27" t="s">
        <v>255</v>
      </c>
      <c r="CD11" s="77" t="s">
        <v>256</v>
      </c>
      <c r="CE11" s="28" t="s">
        <v>131</v>
      </c>
    </row>
    <row r="12" spans="1:83" s="70" customFormat="1" ht="30" customHeight="1" x14ac:dyDescent="0.15">
      <c r="A12" s="65" t="s">
        <v>143</v>
      </c>
      <c r="B12" s="35" t="s">
        <v>339</v>
      </c>
      <c r="C12" s="36" t="s">
        <v>235</v>
      </c>
      <c r="D12" s="39" t="s">
        <v>120</v>
      </c>
      <c r="E12" s="37" t="s">
        <v>331</v>
      </c>
      <c r="F12" s="65"/>
      <c r="G12" s="67"/>
      <c r="H12" s="65"/>
      <c r="I12" s="68"/>
      <c r="J12" s="65"/>
      <c r="K12" s="67"/>
      <c r="L12" s="65"/>
      <c r="M12" s="68"/>
      <c r="N12" s="65"/>
      <c r="O12" s="68"/>
      <c r="P12" s="65"/>
      <c r="Q12" s="68"/>
      <c r="R12" s="68"/>
      <c r="S12" s="68"/>
      <c r="T12" s="68"/>
      <c r="U12" s="65"/>
      <c r="V12" s="68"/>
      <c r="W12" s="68"/>
      <c r="X12" s="65"/>
      <c r="Y12" s="68"/>
      <c r="Z12" s="65"/>
      <c r="AA12" s="68"/>
      <c r="AB12" s="68"/>
      <c r="AC12" s="65"/>
      <c r="AD12" s="68"/>
      <c r="AE12" s="65"/>
      <c r="AF12" s="68"/>
      <c r="AG12" s="68"/>
      <c r="AH12" s="65"/>
      <c r="AI12" s="68"/>
      <c r="AJ12" s="65"/>
      <c r="AK12" s="68"/>
      <c r="AL12" s="68"/>
      <c r="AM12" s="68"/>
      <c r="AN12" s="68"/>
      <c r="AO12" s="68"/>
      <c r="AP12" s="68"/>
      <c r="AQ12" s="68"/>
      <c r="AR12" s="68"/>
      <c r="AS12" s="68"/>
      <c r="AT12" s="29"/>
      <c r="AU12" s="68"/>
      <c r="AV12" s="68"/>
      <c r="AW12" s="68"/>
      <c r="AX12" s="68"/>
      <c r="AY12" s="68"/>
      <c r="AZ12" s="68"/>
      <c r="BA12" s="68"/>
      <c r="BB12" s="31"/>
      <c r="BC12" s="68"/>
      <c r="BD12" s="68" t="s">
        <v>132</v>
      </c>
      <c r="BE12" s="68">
        <v>1500</v>
      </c>
      <c r="BF12" s="31"/>
      <c r="BG12" s="68"/>
      <c r="BH12" s="68" t="s">
        <v>132</v>
      </c>
      <c r="BI12" s="68">
        <v>3000</v>
      </c>
      <c r="BJ12" s="31"/>
      <c r="BK12" s="30"/>
      <c r="BL12" s="30" t="s">
        <v>350</v>
      </c>
      <c r="BM12" s="30">
        <v>7800</v>
      </c>
      <c r="BN12" s="29"/>
      <c r="BO12" s="29"/>
      <c r="BP12" s="29" t="s">
        <v>132</v>
      </c>
      <c r="BQ12" s="29">
        <v>10000</v>
      </c>
      <c r="BR12" s="29"/>
      <c r="BS12" s="29"/>
      <c r="BT12" s="29" t="s">
        <v>132</v>
      </c>
      <c r="BU12" s="29">
        <v>5000</v>
      </c>
      <c r="BV12" s="113"/>
      <c r="BW12" s="114"/>
      <c r="BX12" s="113" t="s">
        <v>18</v>
      </c>
      <c r="BY12" s="113"/>
      <c r="BZ12" s="26" t="s">
        <v>219</v>
      </c>
      <c r="CA12" s="26" t="s">
        <v>314</v>
      </c>
      <c r="CB12" s="31" t="s">
        <v>133</v>
      </c>
      <c r="CC12" s="35" t="s">
        <v>257</v>
      </c>
      <c r="CD12" s="78" t="s">
        <v>258</v>
      </c>
      <c r="CE12" s="36" t="s">
        <v>203</v>
      </c>
    </row>
    <row r="13" spans="1:83" s="70" customFormat="1" ht="45" customHeight="1" x14ac:dyDescent="0.15">
      <c r="A13" s="65" t="s">
        <v>147</v>
      </c>
      <c r="B13" s="34" t="s">
        <v>340</v>
      </c>
      <c r="C13" s="28" t="s">
        <v>236</v>
      </c>
      <c r="D13" s="27" t="s">
        <v>148</v>
      </c>
      <c r="E13" s="38" t="s">
        <v>332</v>
      </c>
      <c r="F13" s="65"/>
      <c r="G13" s="68"/>
      <c r="H13" s="65"/>
      <c r="I13" s="68"/>
      <c r="J13" s="65"/>
      <c r="K13" s="68"/>
      <c r="L13" s="65"/>
      <c r="M13" s="68"/>
      <c r="N13" s="65"/>
      <c r="O13" s="68"/>
      <c r="P13" s="65"/>
      <c r="Q13" s="68"/>
      <c r="R13" s="68"/>
      <c r="S13" s="68"/>
      <c r="T13" s="68"/>
      <c r="U13" s="65"/>
      <c r="V13" s="68"/>
      <c r="W13" s="68"/>
      <c r="X13" s="68"/>
      <c r="Y13" s="68"/>
      <c r="Z13" s="68"/>
      <c r="AA13" s="68"/>
      <c r="AB13" s="68"/>
      <c r="AC13" s="68"/>
      <c r="AD13" s="68"/>
      <c r="AE13" s="68"/>
      <c r="AF13" s="68"/>
      <c r="AG13" s="68"/>
      <c r="AH13" s="68"/>
      <c r="AI13" s="68"/>
      <c r="AJ13" s="68"/>
      <c r="AK13" s="68"/>
      <c r="AL13" s="65"/>
      <c r="AM13" s="68"/>
      <c r="AN13" s="65"/>
      <c r="AO13" s="68"/>
      <c r="AP13" s="68"/>
      <c r="AQ13" s="68"/>
      <c r="AR13" s="68"/>
      <c r="AS13" s="68"/>
      <c r="AT13" s="29"/>
      <c r="AU13" s="68"/>
      <c r="AV13" s="68"/>
      <c r="AW13" s="68"/>
      <c r="AX13" s="68"/>
      <c r="AY13" s="68"/>
      <c r="AZ13" s="68"/>
      <c r="BA13" s="68"/>
      <c r="BB13" s="68"/>
      <c r="BC13" s="68"/>
      <c r="BD13" s="68" t="s">
        <v>132</v>
      </c>
      <c r="BE13" s="68">
        <v>1000</v>
      </c>
      <c r="BF13" s="68"/>
      <c r="BG13" s="68"/>
      <c r="BH13" s="68" t="s">
        <v>132</v>
      </c>
      <c r="BI13" s="108">
        <v>5000</v>
      </c>
      <c r="BJ13" s="30"/>
      <c r="BK13" s="30"/>
      <c r="BL13" s="30" t="s">
        <v>350</v>
      </c>
      <c r="BM13" s="30">
        <v>7800</v>
      </c>
      <c r="BN13" s="29"/>
      <c r="BO13" s="29"/>
      <c r="BP13" s="29" t="s">
        <v>132</v>
      </c>
      <c r="BQ13" s="29">
        <v>10000</v>
      </c>
      <c r="BR13" s="29"/>
      <c r="BS13" s="29"/>
      <c r="BT13" s="29" t="s">
        <v>295</v>
      </c>
      <c r="BU13" s="29">
        <v>4000</v>
      </c>
      <c r="BV13" s="113"/>
      <c r="BW13" s="114"/>
      <c r="BX13" s="113" t="s">
        <v>18</v>
      </c>
      <c r="BY13" s="113"/>
      <c r="BZ13" s="25" t="s">
        <v>220</v>
      </c>
      <c r="CA13" s="26" t="s">
        <v>315</v>
      </c>
      <c r="CB13" s="31"/>
      <c r="CC13" s="34" t="s">
        <v>259</v>
      </c>
      <c r="CD13" s="76" t="s">
        <v>260</v>
      </c>
      <c r="CE13" s="38" t="s">
        <v>150</v>
      </c>
    </row>
    <row r="14" spans="1:83" s="70" customFormat="1" ht="30" customHeight="1" x14ac:dyDescent="0.15">
      <c r="A14" s="65" t="s">
        <v>151</v>
      </c>
      <c r="B14" s="65" t="s">
        <v>152</v>
      </c>
      <c r="C14" s="79" t="s">
        <v>237</v>
      </c>
      <c r="D14" s="65" t="s">
        <v>153</v>
      </c>
      <c r="E14" s="79" t="s">
        <v>238</v>
      </c>
      <c r="F14" s="65"/>
      <c r="G14" s="67"/>
      <c r="H14" s="65"/>
      <c r="I14" s="68"/>
      <c r="J14" s="65"/>
      <c r="K14" s="67"/>
      <c r="L14" s="65"/>
      <c r="M14" s="68"/>
      <c r="N14" s="65"/>
      <c r="O14" s="68"/>
      <c r="P14" s="65"/>
      <c r="Q14" s="68"/>
      <c r="R14" s="68"/>
      <c r="S14" s="68"/>
      <c r="T14" s="68"/>
      <c r="U14" s="65"/>
      <c r="V14" s="68"/>
      <c r="W14" s="68"/>
      <c r="X14" s="68"/>
      <c r="Y14" s="68"/>
      <c r="Z14" s="68"/>
      <c r="AA14" s="68"/>
      <c r="AB14" s="68"/>
      <c r="AC14" s="68"/>
      <c r="AD14" s="68"/>
      <c r="AE14" s="68"/>
      <c r="AF14" s="68"/>
      <c r="AG14" s="68"/>
      <c r="AH14" s="68"/>
      <c r="AI14" s="68"/>
      <c r="AJ14" s="68"/>
      <c r="AK14" s="68"/>
      <c r="AL14" s="68"/>
      <c r="AM14" s="68"/>
      <c r="AN14" s="65"/>
      <c r="AO14" s="68"/>
      <c r="AP14" s="68"/>
      <c r="AQ14" s="68"/>
      <c r="AR14" s="68"/>
      <c r="AS14" s="68"/>
      <c r="AT14" s="29"/>
      <c r="AU14" s="68"/>
      <c r="AV14" s="68"/>
      <c r="AW14" s="68"/>
      <c r="AX14" s="68"/>
      <c r="AY14" s="68"/>
      <c r="AZ14" s="68"/>
      <c r="BA14" s="68"/>
      <c r="BB14" s="68"/>
      <c r="BC14" s="68"/>
      <c r="BD14" s="68" t="s">
        <v>132</v>
      </c>
      <c r="BE14" s="68">
        <v>1500</v>
      </c>
      <c r="BF14" s="68"/>
      <c r="BG14" s="68"/>
      <c r="BH14" s="68" t="s">
        <v>132</v>
      </c>
      <c r="BI14" s="108">
        <v>3500</v>
      </c>
      <c r="BJ14" s="30"/>
      <c r="BK14" s="30"/>
      <c r="BL14" s="30" t="s">
        <v>350</v>
      </c>
      <c r="BM14" s="30">
        <v>5000</v>
      </c>
      <c r="BN14" s="29"/>
      <c r="BO14" s="29"/>
      <c r="BP14" s="29" t="s">
        <v>295</v>
      </c>
      <c r="BQ14" s="29">
        <v>7000</v>
      </c>
      <c r="BR14" s="29"/>
      <c r="BS14" s="29"/>
      <c r="BT14" s="29" t="s">
        <v>295</v>
      </c>
      <c r="BU14" s="29">
        <v>3000</v>
      </c>
      <c r="BV14" s="113"/>
      <c r="BW14" s="114"/>
      <c r="BX14" s="113" t="s">
        <v>18</v>
      </c>
      <c r="BY14" s="113"/>
      <c r="BZ14" s="24" t="s">
        <v>221</v>
      </c>
      <c r="CA14" s="26" t="s">
        <v>316</v>
      </c>
      <c r="CB14" s="31"/>
      <c r="CC14" s="80" t="s">
        <v>155</v>
      </c>
      <c r="CD14" s="81" t="s">
        <v>261</v>
      </c>
      <c r="CE14" s="79" t="s">
        <v>85</v>
      </c>
    </row>
    <row r="15" spans="1:83" s="70" customFormat="1" ht="44.25" customHeight="1" x14ac:dyDescent="0.15">
      <c r="A15" s="65" t="s">
        <v>156</v>
      </c>
      <c r="B15" s="39" t="s">
        <v>158</v>
      </c>
      <c r="C15" s="36" t="s">
        <v>159</v>
      </c>
      <c r="D15" s="27" t="s">
        <v>160</v>
      </c>
      <c r="E15" s="36" t="s">
        <v>162</v>
      </c>
      <c r="F15" s="65"/>
      <c r="G15" s="68"/>
      <c r="H15" s="65"/>
      <c r="I15" s="68"/>
      <c r="J15" s="65"/>
      <c r="K15" s="68"/>
      <c r="L15" s="65"/>
      <c r="M15" s="68"/>
      <c r="N15" s="65"/>
      <c r="O15" s="68"/>
      <c r="P15" s="65"/>
      <c r="Q15" s="68"/>
      <c r="R15" s="68"/>
      <c r="S15" s="68"/>
      <c r="T15" s="68"/>
      <c r="U15" s="65"/>
      <c r="V15" s="68"/>
      <c r="W15" s="68"/>
      <c r="X15" s="65"/>
      <c r="Y15" s="68"/>
      <c r="Z15" s="68"/>
      <c r="AA15" s="68"/>
      <c r="AB15" s="68"/>
      <c r="AC15" s="68"/>
      <c r="AD15" s="68"/>
      <c r="AE15" s="68"/>
      <c r="AF15" s="68"/>
      <c r="AG15" s="68"/>
      <c r="AH15" s="68"/>
      <c r="AI15" s="68"/>
      <c r="AJ15" s="68"/>
      <c r="AK15" s="68"/>
      <c r="AL15" s="68"/>
      <c r="AM15" s="68"/>
      <c r="AN15" s="68"/>
      <c r="AO15" s="68"/>
      <c r="AP15" s="68"/>
      <c r="AQ15" s="68"/>
      <c r="AR15" s="68"/>
      <c r="AS15" s="68"/>
      <c r="AT15" s="29"/>
      <c r="AU15" s="68"/>
      <c r="AV15" s="68"/>
      <c r="AW15" s="68"/>
      <c r="AX15" s="68"/>
      <c r="AY15" s="68"/>
      <c r="AZ15" s="68"/>
      <c r="BA15" s="68"/>
      <c r="BB15" s="68"/>
      <c r="BC15" s="68"/>
      <c r="BD15" s="68" t="s">
        <v>132</v>
      </c>
      <c r="BE15" s="68">
        <v>1000</v>
      </c>
      <c r="BF15" s="68"/>
      <c r="BG15" s="68"/>
      <c r="BH15" s="68" t="s">
        <v>132</v>
      </c>
      <c r="BI15" s="108">
        <v>3500</v>
      </c>
      <c r="BJ15" s="30"/>
      <c r="BK15" s="30"/>
      <c r="BL15" s="30" t="s">
        <v>132</v>
      </c>
      <c r="BM15" s="30">
        <v>4600</v>
      </c>
      <c r="BN15" s="29"/>
      <c r="BO15" s="29"/>
      <c r="BP15" s="29" t="s">
        <v>132</v>
      </c>
      <c r="BQ15" s="29">
        <v>7000</v>
      </c>
      <c r="BR15" s="29"/>
      <c r="BS15" s="29"/>
      <c r="BT15" s="29" t="s">
        <v>132</v>
      </c>
      <c r="BU15" s="29">
        <v>3000</v>
      </c>
      <c r="BV15" s="113"/>
      <c r="BW15" s="114"/>
      <c r="BX15" s="113" t="s">
        <v>18</v>
      </c>
      <c r="BY15" s="113"/>
      <c r="BZ15" s="26" t="s">
        <v>222</v>
      </c>
      <c r="CA15" s="26" t="s">
        <v>317</v>
      </c>
      <c r="CB15" s="31" t="s">
        <v>133</v>
      </c>
      <c r="CC15" s="35" t="s">
        <v>318</v>
      </c>
      <c r="CD15" s="82" t="s">
        <v>262</v>
      </c>
      <c r="CE15" s="36" t="s">
        <v>55</v>
      </c>
    </row>
    <row r="16" spans="1:83" s="70" customFormat="1" ht="46.5" customHeight="1" x14ac:dyDescent="0.15">
      <c r="A16" s="65" t="s">
        <v>164</v>
      </c>
      <c r="B16" s="34" t="s">
        <v>239</v>
      </c>
      <c r="C16" s="28" t="s">
        <v>240</v>
      </c>
      <c r="D16" s="27" t="s">
        <v>24</v>
      </c>
      <c r="E16" s="38" t="s">
        <v>209</v>
      </c>
      <c r="F16" s="65"/>
      <c r="G16" s="67"/>
      <c r="H16" s="65"/>
      <c r="I16" s="68"/>
      <c r="J16" s="65"/>
      <c r="K16" s="67"/>
      <c r="L16" s="65"/>
      <c r="M16" s="68"/>
      <c r="N16" s="65"/>
      <c r="O16" s="68"/>
      <c r="P16" s="65"/>
      <c r="Q16" s="68"/>
      <c r="R16" s="68"/>
      <c r="S16" s="68"/>
      <c r="T16" s="68"/>
      <c r="U16" s="65"/>
      <c r="V16" s="68"/>
      <c r="W16" s="68"/>
      <c r="X16" s="65"/>
      <c r="Y16" s="68"/>
      <c r="Z16" s="65"/>
      <c r="AA16" s="68"/>
      <c r="AB16" s="68"/>
      <c r="AC16" s="65"/>
      <c r="AD16" s="68"/>
      <c r="AE16" s="65"/>
      <c r="AF16" s="68"/>
      <c r="AG16" s="68"/>
      <c r="AH16" s="65"/>
      <c r="AI16" s="68"/>
      <c r="AJ16" s="65"/>
      <c r="AK16" s="68"/>
      <c r="AL16" s="68"/>
      <c r="AM16" s="68"/>
      <c r="AN16" s="68"/>
      <c r="AO16" s="68"/>
      <c r="AP16" s="68"/>
      <c r="AQ16" s="68"/>
      <c r="AR16" s="68"/>
      <c r="AS16" s="68"/>
      <c r="AT16" s="29"/>
      <c r="AU16" s="68"/>
      <c r="AV16" s="68"/>
      <c r="AW16" s="68"/>
      <c r="AX16" s="68"/>
      <c r="AY16" s="68"/>
      <c r="AZ16" s="68"/>
      <c r="BA16" s="68"/>
      <c r="BB16" s="106"/>
      <c r="BC16" s="107"/>
      <c r="BD16" s="108" t="s">
        <v>355</v>
      </c>
      <c r="BE16" s="108"/>
      <c r="BF16" s="31"/>
      <c r="BG16" s="68"/>
      <c r="BH16" s="68" t="s">
        <v>132</v>
      </c>
      <c r="BI16" s="68">
        <v>3000</v>
      </c>
      <c r="BJ16" s="31"/>
      <c r="BK16" s="30"/>
      <c r="BL16" s="30" t="s">
        <v>132</v>
      </c>
      <c r="BM16" s="30">
        <v>3000</v>
      </c>
      <c r="BN16" s="29"/>
      <c r="BO16" s="29"/>
      <c r="BP16" s="29" t="s">
        <v>132</v>
      </c>
      <c r="BQ16" s="112">
        <v>10000</v>
      </c>
      <c r="BR16" s="29"/>
      <c r="BS16" s="29"/>
      <c r="BT16" s="29" t="s">
        <v>132</v>
      </c>
      <c r="BU16" s="29">
        <v>5000</v>
      </c>
      <c r="BV16" s="113"/>
      <c r="BW16" s="114"/>
      <c r="BX16" s="113" t="s">
        <v>18</v>
      </c>
      <c r="BY16" s="113"/>
      <c r="BZ16" s="26" t="s">
        <v>29</v>
      </c>
      <c r="CA16" s="26" t="s">
        <v>344</v>
      </c>
      <c r="CB16" s="31" t="s">
        <v>133</v>
      </c>
      <c r="CC16" s="34" t="s">
        <v>263</v>
      </c>
      <c r="CD16" s="77" t="s">
        <v>210</v>
      </c>
      <c r="CE16" s="28" t="s">
        <v>165</v>
      </c>
    </row>
    <row r="17" spans="1:85" s="70" customFormat="1" ht="47.25" customHeight="1" x14ac:dyDescent="0.15">
      <c r="A17" s="65" t="s">
        <v>166</v>
      </c>
      <c r="B17" s="34" t="s">
        <v>341</v>
      </c>
      <c r="C17" s="28" t="s">
        <v>241</v>
      </c>
      <c r="D17" s="27" t="s">
        <v>167</v>
      </c>
      <c r="E17" s="38" t="s">
        <v>333</v>
      </c>
      <c r="F17" s="65"/>
      <c r="G17" s="68"/>
      <c r="H17" s="65"/>
      <c r="I17" s="68"/>
      <c r="J17" s="65"/>
      <c r="K17" s="68"/>
      <c r="L17" s="65"/>
      <c r="M17" s="68"/>
      <c r="N17" s="65"/>
      <c r="O17" s="68"/>
      <c r="P17" s="65"/>
      <c r="Q17" s="68"/>
      <c r="R17" s="68"/>
      <c r="S17" s="68"/>
      <c r="T17" s="68"/>
      <c r="U17" s="6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29"/>
      <c r="AU17" s="68"/>
      <c r="AV17" s="68"/>
      <c r="AW17" s="68"/>
      <c r="AX17" s="68"/>
      <c r="AY17" s="68"/>
      <c r="AZ17" s="68"/>
      <c r="BA17" s="68"/>
      <c r="BB17" s="83" t="s">
        <v>353</v>
      </c>
      <c r="BC17" s="68">
        <v>1000</v>
      </c>
      <c r="BD17" s="68" t="s">
        <v>354</v>
      </c>
      <c r="BE17" s="68">
        <v>1500</v>
      </c>
      <c r="BF17" s="68"/>
      <c r="BG17" s="68"/>
      <c r="BH17" s="68" t="s">
        <v>132</v>
      </c>
      <c r="BI17" s="108">
        <v>4000</v>
      </c>
      <c r="BJ17" s="30"/>
      <c r="BK17" s="30"/>
      <c r="BL17" s="30" t="s">
        <v>350</v>
      </c>
      <c r="BM17" s="30">
        <v>10300</v>
      </c>
      <c r="BO17" s="29"/>
      <c r="BP17" s="29" t="s">
        <v>132</v>
      </c>
      <c r="BQ17" s="29">
        <v>10000</v>
      </c>
      <c r="BS17" s="29"/>
      <c r="BT17" s="29" t="s">
        <v>132</v>
      </c>
      <c r="BU17" s="29">
        <v>5000</v>
      </c>
      <c r="BV17" s="113"/>
      <c r="BW17" s="114"/>
      <c r="BX17" s="113" t="s">
        <v>18</v>
      </c>
      <c r="BY17" s="113"/>
      <c r="BZ17" s="26" t="s">
        <v>223</v>
      </c>
      <c r="CA17" s="26" t="s">
        <v>345</v>
      </c>
      <c r="CB17" s="31" t="s">
        <v>133</v>
      </c>
      <c r="CC17" s="34" t="s">
        <v>264</v>
      </c>
      <c r="CD17" s="84" t="s">
        <v>265</v>
      </c>
      <c r="CE17" s="38" t="s">
        <v>266</v>
      </c>
      <c r="CF17" s="85"/>
    </row>
    <row r="18" spans="1:85" s="70" customFormat="1" ht="30" customHeight="1" x14ac:dyDescent="0.15">
      <c r="A18" s="65" t="s">
        <v>96</v>
      </c>
      <c r="B18" s="27" t="s">
        <v>61</v>
      </c>
      <c r="C18" s="28" t="s">
        <v>242</v>
      </c>
      <c r="D18" s="27" t="s">
        <v>169</v>
      </c>
      <c r="E18" s="28" t="s">
        <v>243</v>
      </c>
      <c r="F18" s="65"/>
      <c r="G18" s="68"/>
      <c r="H18" s="65"/>
      <c r="I18" s="68"/>
      <c r="J18" s="65"/>
      <c r="K18" s="68"/>
      <c r="L18" s="65"/>
      <c r="M18" s="68"/>
      <c r="N18" s="65"/>
      <c r="O18" s="68"/>
      <c r="P18" s="65"/>
      <c r="Q18" s="68"/>
      <c r="R18" s="68"/>
      <c r="S18" s="65"/>
      <c r="T18" s="68"/>
      <c r="U18" s="65"/>
      <c r="V18" s="68"/>
      <c r="W18" s="68"/>
      <c r="X18" s="68"/>
      <c r="Y18" s="68"/>
      <c r="Z18" s="68"/>
      <c r="AA18" s="68"/>
      <c r="AB18" s="68"/>
      <c r="AC18" s="68"/>
      <c r="AD18" s="68"/>
      <c r="AE18" s="68"/>
      <c r="AF18" s="68"/>
      <c r="AG18" s="68"/>
      <c r="AH18" s="68"/>
      <c r="AI18" s="68"/>
      <c r="AJ18" s="68"/>
      <c r="AK18" s="68"/>
      <c r="AL18" s="65"/>
      <c r="AM18" s="68"/>
      <c r="AN18" s="65"/>
      <c r="AO18" s="68"/>
      <c r="AP18" s="68"/>
      <c r="AQ18" s="68"/>
      <c r="AR18" s="68"/>
      <c r="AS18" s="68"/>
      <c r="AT18" s="29"/>
      <c r="AU18" s="68"/>
      <c r="AV18" s="68"/>
      <c r="AW18" s="68"/>
      <c r="AX18" s="68"/>
      <c r="AY18" s="68"/>
      <c r="AZ18" s="68"/>
      <c r="BA18" s="68"/>
      <c r="BB18" s="86"/>
      <c r="BC18" s="68"/>
      <c r="BD18" s="68" t="s">
        <v>132</v>
      </c>
      <c r="BE18" s="68">
        <v>1500</v>
      </c>
      <c r="BF18" s="68"/>
      <c r="BG18" s="68"/>
      <c r="BH18" s="68" t="s">
        <v>132</v>
      </c>
      <c r="BI18" s="108">
        <v>8000</v>
      </c>
      <c r="BJ18" s="30"/>
      <c r="BK18" s="30"/>
      <c r="BL18" s="30" t="s">
        <v>350</v>
      </c>
      <c r="BM18" s="30">
        <v>12600</v>
      </c>
      <c r="BN18" s="29"/>
      <c r="BO18" s="29"/>
      <c r="BP18" s="29" t="s">
        <v>295</v>
      </c>
      <c r="BQ18" s="29">
        <v>12000</v>
      </c>
      <c r="BR18" s="29"/>
      <c r="BS18" s="29"/>
      <c r="BT18" s="29" t="s">
        <v>295</v>
      </c>
      <c r="BU18" s="29">
        <v>4000</v>
      </c>
      <c r="BV18" s="113"/>
      <c r="BW18" s="115"/>
      <c r="BX18" s="113" t="s">
        <v>18</v>
      </c>
      <c r="BY18" s="115"/>
      <c r="BZ18" s="26" t="s">
        <v>224</v>
      </c>
      <c r="CA18" s="40" t="s">
        <v>346</v>
      </c>
      <c r="CB18" s="31"/>
      <c r="CC18" s="27" t="s">
        <v>199</v>
      </c>
      <c r="CD18" s="77" t="s">
        <v>319</v>
      </c>
      <c r="CE18" s="28" t="s">
        <v>172</v>
      </c>
    </row>
    <row r="19" spans="1:85" s="70" customFormat="1" ht="30" customHeight="1" x14ac:dyDescent="0.15">
      <c r="A19" s="26"/>
      <c r="B19" s="35"/>
      <c r="C19" s="28"/>
      <c r="D19" s="27"/>
      <c r="E19" s="28"/>
      <c r="F19" s="65"/>
      <c r="G19" s="68"/>
      <c r="H19" s="65"/>
      <c r="I19" s="68"/>
      <c r="J19" s="65"/>
      <c r="K19" s="68"/>
      <c r="L19" s="65"/>
      <c r="M19" s="68"/>
      <c r="N19" s="65"/>
      <c r="O19" s="68"/>
      <c r="P19" s="65"/>
      <c r="Q19" s="68"/>
      <c r="R19" s="68"/>
      <c r="S19" s="68"/>
      <c r="T19" s="68"/>
      <c r="U19" s="65"/>
      <c r="V19" s="68"/>
      <c r="W19" s="68"/>
      <c r="X19" s="65"/>
      <c r="Y19" s="68"/>
      <c r="Z19" s="68"/>
      <c r="AA19" s="68"/>
      <c r="AB19" s="68"/>
      <c r="AC19" s="68"/>
      <c r="AD19" s="68"/>
      <c r="AE19" s="68"/>
      <c r="AF19" s="68"/>
      <c r="AG19" s="68"/>
      <c r="AH19" s="68"/>
      <c r="AI19" s="68"/>
      <c r="AJ19" s="68"/>
      <c r="AK19" s="68"/>
      <c r="AL19" s="68"/>
      <c r="AM19" s="68"/>
      <c r="AN19" s="68"/>
      <c r="AO19" s="68"/>
      <c r="AP19" s="68"/>
      <c r="AQ19" s="68"/>
      <c r="AR19" s="68"/>
      <c r="AS19" s="68"/>
      <c r="AT19" s="29"/>
      <c r="AU19" s="68"/>
      <c r="AV19" s="68"/>
      <c r="AW19" s="68"/>
      <c r="AX19" s="68"/>
      <c r="AY19" s="68"/>
      <c r="AZ19" s="68"/>
      <c r="BA19" s="68"/>
      <c r="BB19" s="68"/>
      <c r="BC19" s="68"/>
      <c r="BD19" s="68"/>
      <c r="BE19" s="68"/>
      <c r="BF19" s="68"/>
      <c r="BG19" s="68"/>
      <c r="BH19" s="68"/>
      <c r="BI19" s="68"/>
      <c r="BJ19" s="30"/>
      <c r="BK19" s="30"/>
      <c r="BL19" s="30"/>
      <c r="BM19" s="30"/>
      <c r="BN19" s="29"/>
      <c r="BO19" s="29"/>
      <c r="BP19" s="29"/>
      <c r="BQ19" s="29"/>
      <c r="BR19" s="29"/>
      <c r="BS19" s="29"/>
      <c r="BT19" s="29"/>
      <c r="BU19" s="29"/>
      <c r="BV19" s="113"/>
      <c r="BW19" s="114"/>
      <c r="BX19" s="113"/>
      <c r="BY19" s="113"/>
      <c r="BZ19" s="26"/>
      <c r="CA19" s="26"/>
      <c r="CB19" s="31"/>
      <c r="CC19" s="27"/>
      <c r="CD19" s="87"/>
      <c r="CE19" s="28"/>
    </row>
    <row r="20" spans="1:85" s="70" customFormat="1" ht="36" customHeight="1" x14ac:dyDescent="0.15">
      <c r="A20" s="26" t="s">
        <v>338</v>
      </c>
      <c r="B20" s="35" t="s">
        <v>343</v>
      </c>
      <c r="C20" s="28" t="s">
        <v>174</v>
      </c>
      <c r="D20" s="27" t="s">
        <v>175</v>
      </c>
      <c r="E20" s="28" t="s">
        <v>129</v>
      </c>
      <c r="F20" s="65"/>
      <c r="G20" s="68"/>
      <c r="H20" s="65"/>
      <c r="I20" s="68"/>
      <c r="J20" s="65"/>
      <c r="K20" s="68"/>
      <c r="L20" s="65"/>
      <c r="M20" s="68"/>
      <c r="N20" s="65"/>
      <c r="O20" s="68"/>
      <c r="P20" s="65"/>
      <c r="Q20" s="68"/>
      <c r="R20" s="68"/>
      <c r="S20" s="68"/>
      <c r="T20" s="68"/>
      <c r="U20" s="65"/>
      <c r="V20" s="68"/>
      <c r="W20" s="68"/>
      <c r="X20" s="65"/>
      <c r="Y20" s="68"/>
      <c r="Z20" s="68"/>
      <c r="AA20" s="68"/>
      <c r="AB20" s="68"/>
      <c r="AC20" s="68"/>
      <c r="AD20" s="68"/>
      <c r="AE20" s="68"/>
      <c r="AF20" s="68"/>
      <c r="AG20" s="68"/>
      <c r="AH20" s="68"/>
      <c r="AI20" s="68"/>
      <c r="AJ20" s="68"/>
      <c r="AK20" s="68"/>
      <c r="AL20" s="68"/>
      <c r="AM20" s="68"/>
      <c r="AN20" s="68"/>
      <c r="AO20" s="68"/>
      <c r="AP20" s="68"/>
      <c r="AQ20" s="68"/>
      <c r="AR20" s="68"/>
      <c r="AS20" s="68"/>
      <c r="AT20" s="29"/>
      <c r="AU20" s="68"/>
      <c r="AV20" s="68"/>
      <c r="AW20" s="68"/>
      <c r="AX20" s="68"/>
      <c r="AY20" s="68"/>
      <c r="AZ20" s="68"/>
      <c r="BA20" s="68"/>
      <c r="BB20" s="68"/>
      <c r="BC20" s="68"/>
      <c r="BD20" s="68" t="s">
        <v>132</v>
      </c>
      <c r="BE20" s="68">
        <v>1500</v>
      </c>
      <c r="BF20" s="68"/>
      <c r="BG20" s="68"/>
      <c r="BH20" s="68" t="s">
        <v>132</v>
      </c>
      <c r="BI20" s="108">
        <v>3500</v>
      </c>
      <c r="BJ20" s="30"/>
      <c r="BK20" s="30"/>
      <c r="BL20" s="30" t="s">
        <v>132</v>
      </c>
      <c r="BM20" s="30">
        <v>7800</v>
      </c>
      <c r="BN20" s="29"/>
      <c r="BO20" s="29"/>
      <c r="BP20" s="29" t="s">
        <v>295</v>
      </c>
      <c r="BQ20" s="29">
        <v>5000</v>
      </c>
      <c r="BR20" s="29"/>
      <c r="BS20" s="29"/>
      <c r="BT20" s="29" t="s">
        <v>295</v>
      </c>
      <c r="BU20" s="29">
        <v>5000</v>
      </c>
      <c r="BV20" s="113"/>
      <c r="BW20" s="114"/>
      <c r="BX20" s="113"/>
      <c r="BY20" s="113"/>
      <c r="BZ20" s="26" t="s">
        <v>225</v>
      </c>
      <c r="CA20" s="26" t="s">
        <v>320</v>
      </c>
      <c r="CB20" s="31" t="s">
        <v>133</v>
      </c>
      <c r="CC20" s="27" t="s">
        <v>267</v>
      </c>
      <c r="CD20" s="84" t="s">
        <v>56</v>
      </c>
      <c r="CE20" s="38" t="s">
        <v>312</v>
      </c>
    </row>
    <row r="21" spans="1:85" s="70" customFormat="1" ht="30" customHeight="1" x14ac:dyDescent="0.15">
      <c r="A21" s="65" t="s">
        <v>176</v>
      </c>
      <c r="B21" s="34" t="s">
        <v>296</v>
      </c>
      <c r="C21" s="28" t="s">
        <v>30</v>
      </c>
      <c r="D21" s="27" t="s">
        <v>60</v>
      </c>
      <c r="E21" s="28" t="s">
        <v>309</v>
      </c>
      <c r="F21" s="65"/>
      <c r="G21" s="68"/>
      <c r="H21" s="65"/>
      <c r="I21" s="68"/>
      <c r="J21" s="65"/>
      <c r="K21" s="68"/>
      <c r="L21" s="65"/>
      <c r="M21" s="68"/>
      <c r="N21" s="65"/>
      <c r="O21" s="68"/>
      <c r="P21" s="65"/>
      <c r="Q21" s="68"/>
      <c r="R21" s="68"/>
      <c r="S21" s="68"/>
      <c r="T21" s="68"/>
      <c r="U21" s="6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29"/>
      <c r="AU21" s="68"/>
      <c r="AV21" s="68"/>
      <c r="AW21" s="68"/>
      <c r="AX21" s="68"/>
      <c r="AY21" s="68"/>
      <c r="AZ21" s="68"/>
      <c r="BA21" s="68"/>
      <c r="BB21" s="68"/>
      <c r="BC21" s="68"/>
      <c r="BD21" s="68" t="s">
        <v>132</v>
      </c>
      <c r="BE21" s="329">
        <v>1500</v>
      </c>
      <c r="BF21" s="68"/>
      <c r="BG21" s="68"/>
      <c r="BH21" s="68" t="s">
        <v>132</v>
      </c>
      <c r="BI21" s="108">
        <v>4000</v>
      </c>
      <c r="BJ21" s="30"/>
      <c r="BK21" s="30"/>
      <c r="BL21" s="30" t="s">
        <v>350</v>
      </c>
      <c r="BM21" s="30">
        <v>7800</v>
      </c>
      <c r="BN21" s="29"/>
      <c r="BO21" s="29"/>
      <c r="BP21" s="29" t="s">
        <v>295</v>
      </c>
      <c r="BQ21" s="29">
        <v>10000</v>
      </c>
      <c r="BR21" s="29"/>
      <c r="BS21" s="29"/>
      <c r="BT21" s="29" t="s">
        <v>295</v>
      </c>
      <c r="BU21" s="29">
        <v>5000</v>
      </c>
      <c r="BV21" s="113"/>
      <c r="BW21" s="114"/>
      <c r="BX21" s="113" t="s">
        <v>18</v>
      </c>
      <c r="BY21" s="113"/>
      <c r="BZ21" s="26" t="s">
        <v>226</v>
      </c>
      <c r="CA21" s="26" t="s">
        <v>297</v>
      </c>
      <c r="CB21" s="31" t="s">
        <v>133</v>
      </c>
      <c r="CC21" s="35" t="s">
        <v>298</v>
      </c>
      <c r="CD21" s="88" t="s">
        <v>268</v>
      </c>
      <c r="CE21" s="36" t="s">
        <v>134</v>
      </c>
      <c r="CF21" s="308"/>
      <c r="CG21" s="309"/>
    </row>
    <row r="22" spans="1:85" s="70" customFormat="1" ht="30" customHeight="1" x14ac:dyDescent="0.15">
      <c r="A22" s="65" t="s">
        <v>171</v>
      </c>
      <c r="B22" s="89" t="s">
        <v>244</v>
      </c>
      <c r="C22" s="36" t="s">
        <v>245</v>
      </c>
      <c r="D22" s="90" t="s">
        <v>177</v>
      </c>
      <c r="E22" s="36" t="s">
        <v>246</v>
      </c>
      <c r="F22" s="65"/>
      <c r="G22" s="67"/>
      <c r="H22" s="65"/>
      <c r="I22" s="68"/>
      <c r="J22" s="65"/>
      <c r="K22" s="67"/>
      <c r="L22" s="65"/>
      <c r="M22" s="68"/>
      <c r="N22" s="65"/>
      <c r="O22" s="68"/>
      <c r="P22" s="65"/>
      <c r="Q22" s="68"/>
      <c r="R22" s="68"/>
      <c r="S22" s="68"/>
      <c r="T22" s="68"/>
      <c r="U22" s="65"/>
      <c r="V22" s="68"/>
      <c r="W22" s="68"/>
      <c r="X22" s="68"/>
      <c r="Y22" s="68"/>
      <c r="Z22" s="68"/>
      <c r="AA22" s="68"/>
      <c r="AB22" s="68"/>
      <c r="AC22" s="68"/>
      <c r="AD22" s="68"/>
      <c r="AE22" s="68"/>
      <c r="AF22" s="68"/>
      <c r="AG22" s="68"/>
      <c r="AH22" s="68"/>
      <c r="AI22" s="68"/>
      <c r="AJ22" s="68"/>
      <c r="AK22" s="68"/>
      <c r="AL22" s="68"/>
      <c r="AM22" s="68"/>
      <c r="AN22" s="65"/>
      <c r="AO22" s="68"/>
      <c r="AP22" s="68"/>
      <c r="AQ22" s="68"/>
      <c r="AR22" s="68"/>
      <c r="AS22" s="68"/>
      <c r="AT22" s="29"/>
      <c r="AU22" s="68"/>
      <c r="AV22" s="68"/>
      <c r="AW22" s="68"/>
      <c r="AX22" s="68"/>
      <c r="AY22" s="68"/>
      <c r="AZ22" s="68"/>
      <c r="BA22" s="68"/>
      <c r="BB22" s="68"/>
      <c r="BC22" s="68"/>
      <c r="BD22" s="68" t="s">
        <v>132</v>
      </c>
      <c r="BE22" s="68">
        <v>2000</v>
      </c>
      <c r="BF22" s="68"/>
      <c r="BG22" s="68"/>
      <c r="BH22" s="68" t="s">
        <v>132</v>
      </c>
      <c r="BI22" s="108">
        <v>4000</v>
      </c>
      <c r="BJ22" s="30"/>
      <c r="BK22" s="30"/>
      <c r="BL22" s="30" t="s">
        <v>132</v>
      </c>
      <c r="BM22" s="30">
        <v>11300</v>
      </c>
      <c r="BN22" s="29"/>
      <c r="BO22" s="29"/>
      <c r="BP22" s="29" t="s">
        <v>295</v>
      </c>
      <c r="BQ22" s="29">
        <v>12000</v>
      </c>
      <c r="BR22" s="29"/>
      <c r="BS22" s="29"/>
      <c r="BT22" s="29" t="s">
        <v>295</v>
      </c>
      <c r="BU22" s="29">
        <v>5000</v>
      </c>
      <c r="BV22" s="115"/>
      <c r="BW22" s="114"/>
      <c r="BX22" s="113" t="s">
        <v>18</v>
      </c>
      <c r="BY22" s="115"/>
      <c r="BZ22" s="24" t="s">
        <v>227</v>
      </c>
      <c r="CA22" s="26" t="s">
        <v>321</v>
      </c>
      <c r="CB22" s="31" t="s">
        <v>133</v>
      </c>
      <c r="CC22" s="27" t="s">
        <v>200</v>
      </c>
      <c r="CD22" s="77" t="s">
        <v>269</v>
      </c>
      <c r="CE22" s="28" t="s">
        <v>178</v>
      </c>
    </row>
    <row r="23" spans="1:85" s="70" customFormat="1" ht="36" x14ac:dyDescent="0.15">
      <c r="A23" s="65" t="s">
        <v>108</v>
      </c>
      <c r="B23" s="27" t="s">
        <v>84</v>
      </c>
      <c r="C23" s="28" t="s">
        <v>247</v>
      </c>
      <c r="D23" s="27" t="s">
        <v>179</v>
      </c>
      <c r="E23" s="28" t="s">
        <v>248</v>
      </c>
      <c r="F23" s="65"/>
      <c r="G23" s="68"/>
      <c r="H23" s="65"/>
      <c r="I23" s="68"/>
      <c r="J23" s="65"/>
      <c r="K23" s="68"/>
      <c r="L23" s="65"/>
      <c r="M23" s="68"/>
      <c r="N23" s="65"/>
      <c r="O23" s="68"/>
      <c r="P23" s="65"/>
      <c r="Q23" s="68"/>
      <c r="R23" s="68"/>
      <c r="S23" s="65"/>
      <c r="T23" s="68"/>
      <c r="U23" s="65"/>
      <c r="V23" s="68"/>
      <c r="W23" s="68"/>
      <c r="X23" s="68"/>
      <c r="Y23" s="68"/>
      <c r="Z23" s="68"/>
      <c r="AA23" s="68"/>
      <c r="AB23" s="68"/>
      <c r="AC23" s="68"/>
      <c r="AD23" s="68"/>
      <c r="AE23" s="68"/>
      <c r="AF23" s="68"/>
      <c r="AG23" s="68"/>
      <c r="AH23" s="68"/>
      <c r="AI23" s="68"/>
      <c r="AJ23" s="68"/>
      <c r="AK23" s="68"/>
      <c r="AL23" s="65"/>
      <c r="AM23" s="68"/>
      <c r="AN23" s="65"/>
      <c r="AO23" s="68"/>
      <c r="AP23" s="68"/>
      <c r="AQ23" s="68"/>
      <c r="AR23" s="68"/>
      <c r="AS23" s="68"/>
      <c r="AT23" s="29"/>
      <c r="AU23" s="68"/>
      <c r="AV23" s="68"/>
      <c r="AW23" s="68"/>
      <c r="AX23" s="68"/>
      <c r="AY23" s="68"/>
      <c r="AZ23" s="68"/>
      <c r="BA23" s="68"/>
      <c r="BB23" s="68" t="s">
        <v>66</v>
      </c>
      <c r="BC23" s="68"/>
      <c r="BD23" s="68" t="s">
        <v>157</v>
      </c>
      <c r="BE23" s="68"/>
      <c r="BF23" s="68" t="s">
        <v>66</v>
      </c>
      <c r="BG23" s="68"/>
      <c r="BH23" s="68" t="s">
        <v>157</v>
      </c>
      <c r="BI23" s="68"/>
      <c r="BJ23" s="30" t="s">
        <v>212</v>
      </c>
      <c r="BK23" s="30"/>
      <c r="BL23" s="30" t="s">
        <v>212</v>
      </c>
      <c r="BM23" s="30"/>
      <c r="BN23" s="29" t="s">
        <v>212</v>
      </c>
      <c r="BO23" s="29"/>
      <c r="BP23" s="29" t="s">
        <v>213</v>
      </c>
      <c r="BQ23" s="29"/>
      <c r="BR23" s="29" t="s">
        <v>212</v>
      </c>
      <c r="BS23" s="29"/>
      <c r="BT23" s="29" t="s">
        <v>213</v>
      </c>
      <c r="BU23" s="29"/>
      <c r="BV23" s="113"/>
      <c r="BW23" s="115"/>
      <c r="BX23" s="113" t="s">
        <v>18</v>
      </c>
      <c r="BY23" s="115"/>
      <c r="BZ23" s="26" t="s">
        <v>228</v>
      </c>
      <c r="CA23" s="26" t="s">
        <v>322</v>
      </c>
      <c r="CB23" s="31" t="s">
        <v>133</v>
      </c>
      <c r="CC23" s="27" t="s">
        <v>270</v>
      </c>
      <c r="CD23" s="77" t="s">
        <v>161</v>
      </c>
      <c r="CE23" s="28" t="s">
        <v>208</v>
      </c>
    </row>
    <row r="24" spans="1:85" s="70" customFormat="1" ht="30" customHeight="1" x14ac:dyDescent="0.15">
      <c r="A24" s="65" t="s">
        <v>76</v>
      </c>
      <c r="B24" s="27" t="s">
        <v>170</v>
      </c>
      <c r="C24" s="28" t="s">
        <v>299</v>
      </c>
      <c r="D24" s="27" t="s">
        <v>15</v>
      </c>
      <c r="E24" s="28" t="s">
        <v>300</v>
      </c>
      <c r="F24" s="65"/>
      <c r="G24" s="91"/>
      <c r="H24" s="65"/>
      <c r="I24" s="68"/>
      <c r="J24" s="65"/>
      <c r="K24" s="68"/>
      <c r="L24" s="65"/>
      <c r="M24" s="68"/>
      <c r="N24" s="65"/>
      <c r="O24" s="68"/>
      <c r="P24" s="65"/>
      <c r="Q24" s="68"/>
      <c r="R24" s="68"/>
      <c r="S24" s="68"/>
      <c r="T24" s="68"/>
      <c r="U24" s="6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29"/>
      <c r="AU24" s="68"/>
      <c r="AV24" s="68"/>
      <c r="AW24" s="68"/>
      <c r="AX24" s="68"/>
      <c r="AY24" s="68"/>
      <c r="AZ24" s="68"/>
      <c r="BA24" s="68"/>
      <c r="BB24" s="68"/>
      <c r="BC24" s="68"/>
      <c r="BD24" s="68" t="s">
        <v>132</v>
      </c>
      <c r="BE24" s="68">
        <v>1400</v>
      </c>
      <c r="BF24" s="68"/>
      <c r="BG24" s="68"/>
      <c r="BH24" s="68" t="s">
        <v>132</v>
      </c>
      <c r="BI24" s="68">
        <v>4000</v>
      </c>
      <c r="BJ24" s="30"/>
      <c r="BK24" s="30"/>
      <c r="BL24" s="30" t="s">
        <v>350</v>
      </c>
      <c r="BM24" s="30">
        <v>7800</v>
      </c>
      <c r="BN24" s="29"/>
      <c r="BO24" s="29"/>
      <c r="BP24" s="29" t="s">
        <v>132</v>
      </c>
      <c r="BQ24" s="29">
        <v>10000</v>
      </c>
      <c r="BR24" s="29"/>
      <c r="BS24" s="29"/>
      <c r="BT24" s="29" t="s">
        <v>132</v>
      </c>
      <c r="BU24" s="29">
        <v>5000</v>
      </c>
      <c r="BV24" s="113"/>
      <c r="BW24" s="114"/>
      <c r="BX24" s="113" t="s">
        <v>18</v>
      </c>
      <c r="BY24" s="113"/>
      <c r="BZ24" s="26" t="s">
        <v>323</v>
      </c>
      <c r="CA24" s="26" t="s">
        <v>324</v>
      </c>
      <c r="CB24" s="31" t="s">
        <v>133</v>
      </c>
      <c r="CC24" s="34" t="s">
        <v>301</v>
      </c>
      <c r="CD24" s="77" t="s">
        <v>302</v>
      </c>
      <c r="CE24" s="28" t="s">
        <v>163</v>
      </c>
    </row>
    <row r="25" spans="1:85" s="70" customFormat="1" ht="30" customHeight="1" x14ac:dyDescent="0.15">
      <c r="A25" s="65" t="s">
        <v>180</v>
      </c>
      <c r="B25" s="34" t="s">
        <v>342</v>
      </c>
      <c r="C25" s="38" t="s">
        <v>334</v>
      </c>
      <c r="D25" s="34" t="s">
        <v>335</v>
      </c>
      <c r="E25" s="38" t="s">
        <v>336</v>
      </c>
      <c r="F25" s="65"/>
      <c r="G25" s="67"/>
      <c r="H25" s="65"/>
      <c r="I25" s="68"/>
      <c r="J25" s="65"/>
      <c r="K25" s="67"/>
      <c r="L25" s="65"/>
      <c r="M25" s="68"/>
      <c r="N25" s="65"/>
      <c r="O25" s="68"/>
      <c r="P25" s="65"/>
      <c r="Q25" s="68"/>
      <c r="R25" s="68"/>
      <c r="S25" s="68"/>
      <c r="T25" s="68"/>
      <c r="U25" s="6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29"/>
      <c r="AU25" s="68"/>
      <c r="AV25" s="68"/>
      <c r="AW25" s="68"/>
      <c r="AX25" s="68"/>
      <c r="AY25" s="68"/>
      <c r="AZ25" s="68"/>
      <c r="BA25" s="68"/>
      <c r="BB25" s="68"/>
      <c r="BC25" s="68"/>
      <c r="BD25" s="68" t="s">
        <v>132</v>
      </c>
      <c r="BE25" s="68">
        <v>1400</v>
      </c>
      <c r="BF25" s="68"/>
      <c r="BG25" s="68"/>
      <c r="BH25" s="68" t="s">
        <v>132</v>
      </c>
      <c r="BI25" s="68">
        <v>4000</v>
      </c>
      <c r="BJ25" s="30"/>
      <c r="BK25" s="30"/>
      <c r="BL25" s="30" t="s">
        <v>350</v>
      </c>
      <c r="BM25" s="30">
        <v>7800</v>
      </c>
      <c r="BN25" s="29"/>
      <c r="BO25" s="29"/>
      <c r="BP25" s="29" t="s">
        <v>132</v>
      </c>
      <c r="BQ25" s="29">
        <v>10000</v>
      </c>
      <c r="BR25" s="29"/>
      <c r="BS25" s="29"/>
      <c r="BT25" s="29" t="s">
        <v>132</v>
      </c>
      <c r="BU25" s="29">
        <v>5000</v>
      </c>
      <c r="BV25" s="113"/>
      <c r="BW25" s="114"/>
      <c r="BX25" s="113" t="s">
        <v>18</v>
      </c>
      <c r="BY25" s="113"/>
      <c r="BZ25" s="26" t="s">
        <v>290</v>
      </c>
      <c r="CA25" s="26" t="s">
        <v>361</v>
      </c>
      <c r="CB25" s="31"/>
      <c r="CC25" s="34" t="s">
        <v>271</v>
      </c>
      <c r="CD25" s="76" t="s">
        <v>272</v>
      </c>
      <c r="CE25" s="38" t="s">
        <v>273</v>
      </c>
    </row>
    <row r="26" spans="1:85" s="70" customFormat="1" ht="30" customHeight="1" x14ac:dyDescent="0.15">
      <c r="A26" s="65" t="s">
        <v>116</v>
      </c>
      <c r="B26" s="27" t="s">
        <v>182</v>
      </c>
      <c r="C26" s="28" t="s">
        <v>77</v>
      </c>
      <c r="D26" s="27" t="s">
        <v>53</v>
      </c>
      <c r="E26" s="28" t="s">
        <v>44</v>
      </c>
      <c r="F26" s="65"/>
      <c r="G26" s="67"/>
      <c r="H26" s="65"/>
      <c r="I26" s="68"/>
      <c r="J26" s="65"/>
      <c r="K26" s="67"/>
      <c r="L26" s="65"/>
      <c r="M26" s="68"/>
      <c r="N26" s="65"/>
      <c r="O26" s="68"/>
      <c r="P26" s="65"/>
      <c r="Q26" s="68"/>
      <c r="R26" s="68"/>
      <c r="S26" s="68"/>
      <c r="T26" s="68"/>
      <c r="U26" s="6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29"/>
      <c r="AU26" s="68"/>
      <c r="AV26" s="68"/>
      <c r="AW26" s="68"/>
      <c r="AX26" s="68"/>
      <c r="AY26" s="68"/>
      <c r="AZ26" s="68"/>
      <c r="BA26" s="68"/>
      <c r="BB26" s="68"/>
      <c r="BC26" s="68"/>
      <c r="BD26" s="68" t="s">
        <v>132</v>
      </c>
      <c r="BE26" s="68">
        <v>1400</v>
      </c>
      <c r="BF26" s="68"/>
      <c r="BG26" s="68"/>
      <c r="BH26" s="68" t="s">
        <v>132</v>
      </c>
      <c r="BI26" s="68">
        <v>4000</v>
      </c>
      <c r="BJ26" s="30"/>
      <c r="BK26" s="30"/>
      <c r="BL26" s="30" t="s">
        <v>350</v>
      </c>
      <c r="BM26" s="30">
        <v>7800</v>
      </c>
      <c r="BN26" s="29"/>
      <c r="BO26" s="29"/>
      <c r="BP26" s="29" t="s">
        <v>132</v>
      </c>
      <c r="BQ26" s="29">
        <v>10000</v>
      </c>
      <c r="BR26" s="29"/>
      <c r="BS26" s="29"/>
      <c r="BT26" s="29" t="s">
        <v>132</v>
      </c>
      <c r="BU26" s="29">
        <v>5000</v>
      </c>
      <c r="BV26" s="113"/>
      <c r="BW26" s="114"/>
      <c r="BX26" s="113" t="s">
        <v>18</v>
      </c>
      <c r="BY26" s="113"/>
      <c r="BZ26" s="26" t="s">
        <v>228</v>
      </c>
      <c r="CA26" s="26" t="s">
        <v>325</v>
      </c>
      <c r="CB26" s="31" t="s">
        <v>133</v>
      </c>
      <c r="CC26" s="27" t="s">
        <v>274</v>
      </c>
      <c r="CD26" s="76" t="s">
        <v>303</v>
      </c>
      <c r="CE26" s="28" t="s">
        <v>138</v>
      </c>
    </row>
    <row r="27" spans="1:85" s="70" customFormat="1" ht="30" customHeight="1" x14ac:dyDescent="0.15">
      <c r="A27" s="65" t="s">
        <v>8</v>
      </c>
      <c r="B27" s="27" t="s">
        <v>343</v>
      </c>
      <c r="C27" s="28" t="s">
        <v>149</v>
      </c>
      <c r="D27" s="27" t="s">
        <v>142</v>
      </c>
      <c r="E27" s="28" t="s">
        <v>184</v>
      </c>
      <c r="F27" s="65"/>
      <c r="G27" s="67"/>
      <c r="H27" s="65"/>
      <c r="I27" s="68"/>
      <c r="J27" s="65"/>
      <c r="K27" s="67"/>
      <c r="L27" s="65"/>
      <c r="M27" s="68"/>
      <c r="N27" s="65"/>
      <c r="O27" s="68"/>
      <c r="P27" s="65"/>
      <c r="Q27" s="68"/>
      <c r="R27" s="68"/>
      <c r="S27" s="68"/>
      <c r="T27" s="68"/>
      <c r="U27" s="65"/>
      <c r="V27" s="68"/>
      <c r="W27" s="68"/>
      <c r="X27" s="65"/>
      <c r="Y27" s="68"/>
      <c r="Z27" s="65"/>
      <c r="AA27" s="68"/>
      <c r="AB27" s="68"/>
      <c r="AC27" s="65"/>
      <c r="AD27" s="68"/>
      <c r="AE27" s="65"/>
      <c r="AF27" s="68"/>
      <c r="AG27" s="68"/>
      <c r="AH27" s="65"/>
      <c r="AI27" s="68"/>
      <c r="AJ27" s="65"/>
      <c r="AK27" s="68"/>
      <c r="AL27" s="68"/>
      <c r="AM27" s="68"/>
      <c r="AN27" s="68"/>
      <c r="AO27" s="68"/>
      <c r="AP27" s="68"/>
      <c r="AQ27" s="68"/>
      <c r="AR27" s="68"/>
      <c r="AS27" s="68"/>
      <c r="AT27" s="29"/>
      <c r="AU27" s="68"/>
      <c r="AV27" s="68"/>
      <c r="AW27" s="68"/>
      <c r="AX27" s="68"/>
      <c r="AY27" s="68"/>
      <c r="AZ27" s="68"/>
      <c r="BA27" s="68"/>
      <c r="BB27" s="68"/>
      <c r="BC27" s="68"/>
      <c r="BD27" s="68" t="s">
        <v>132</v>
      </c>
      <c r="BE27" s="68">
        <v>1500</v>
      </c>
      <c r="BF27" s="68"/>
      <c r="BG27" s="68"/>
      <c r="BH27" s="68" t="s">
        <v>132</v>
      </c>
      <c r="BI27" s="68">
        <v>3000</v>
      </c>
      <c r="BJ27" s="30"/>
      <c r="BK27" s="30"/>
      <c r="BL27" s="30" t="s">
        <v>132</v>
      </c>
      <c r="BM27" s="30">
        <v>7800</v>
      </c>
      <c r="BN27" s="29"/>
      <c r="BO27" s="29"/>
      <c r="BP27" s="29" t="s">
        <v>132</v>
      </c>
      <c r="BQ27" s="29">
        <v>10000</v>
      </c>
      <c r="BR27" s="29"/>
      <c r="BS27" s="29"/>
      <c r="BT27" s="29" t="s">
        <v>132</v>
      </c>
      <c r="BU27" s="29">
        <v>5000</v>
      </c>
      <c r="BV27" s="113"/>
      <c r="BW27" s="114"/>
      <c r="BX27" s="113" t="s">
        <v>18</v>
      </c>
      <c r="BY27" s="113"/>
      <c r="BZ27" s="26" t="s">
        <v>291</v>
      </c>
      <c r="CA27" s="26" t="s">
        <v>347</v>
      </c>
      <c r="CB27" s="31" t="s">
        <v>133</v>
      </c>
      <c r="CC27" s="39" t="s">
        <v>275</v>
      </c>
      <c r="CD27" s="92" t="s">
        <v>276</v>
      </c>
      <c r="CE27" s="36" t="s">
        <v>185</v>
      </c>
    </row>
    <row r="28" spans="1:85" s="94" customFormat="1" ht="30" customHeight="1" x14ac:dyDescent="0.15">
      <c r="A28" s="65" t="s">
        <v>78</v>
      </c>
      <c r="B28" s="39" t="s">
        <v>183</v>
      </c>
      <c r="C28" s="36" t="s">
        <v>249</v>
      </c>
      <c r="D28" s="27" t="s">
        <v>326</v>
      </c>
      <c r="E28" s="36" t="s">
        <v>205</v>
      </c>
      <c r="F28" s="65"/>
      <c r="G28" s="67"/>
      <c r="H28" s="65"/>
      <c r="I28" s="68"/>
      <c r="J28" s="65"/>
      <c r="K28" s="67"/>
      <c r="L28" s="65"/>
      <c r="M28" s="68"/>
      <c r="N28" s="65"/>
      <c r="O28" s="68"/>
      <c r="P28" s="65"/>
      <c r="Q28" s="68"/>
      <c r="R28" s="68"/>
      <c r="S28" s="68"/>
      <c r="T28" s="68"/>
      <c r="U28" s="65"/>
      <c r="V28" s="68"/>
      <c r="W28" s="68"/>
      <c r="X28" s="65"/>
      <c r="Y28" s="68"/>
      <c r="Z28" s="65"/>
      <c r="AA28" s="68"/>
      <c r="AB28" s="68"/>
      <c r="AC28" s="65"/>
      <c r="AD28" s="68"/>
      <c r="AE28" s="65"/>
      <c r="AF28" s="68"/>
      <c r="AG28" s="68"/>
      <c r="AH28" s="65"/>
      <c r="AI28" s="68"/>
      <c r="AJ28" s="65"/>
      <c r="AK28" s="68"/>
      <c r="AL28" s="68"/>
      <c r="AM28" s="68"/>
      <c r="AN28" s="68"/>
      <c r="AO28" s="68"/>
      <c r="AP28" s="68"/>
      <c r="AQ28" s="68"/>
      <c r="AR28" s="68"/>
      <c r="AS28" s="68"/>
      <c r="AT28" s="29"/>
      <c r="AU28" s="68"/>
      <c r="AV28" s="68"/>
      <c r="AW28" s="68"/>
      <c r="AX28" s="68"/>
      <c r="AY28" s="68"/>
      <c r="AZ28" s="68"/>
      <c r="BA28" s="68"/>
      <c r="BB28" s="31"/>
      <c r="BC28" s="68"/>
      <c r="BD28" s="68" t="s">
        <v>132</v>
      </c>
      <c r="BE28" s="68">
        <v>1500</v>
      </c>
      <c r="BF28" s="31"/>
      <c r="BG28" s="68"/>
      <c r="BH28" s="68" t="s">
        <v>132</v>
      </c>
      <c r="BI28" s="68">
        <v>3000</v>
      </c>
      <c r="BJ28" s="31"/>
      <c r="BK28" s="30"/>
      <c r="BL28" s="30" t="s">
        <v>350</v>
      </c>
      <c r="BM28" s="30">
        <v>7800</v>
      </c>
      <c r="BN28" s="29"/>
      <c r="BO28" s="29"/>
      <c r="BP28" s="29" t="s">
        <v>132</v>
      </c>
      <c r="BQ28" s="29">
        <v>10000</v>
      </c>
      <c r="BR28" s="29"/>
      <c r="BS28" s="29"/>
      <c r="BT28" s="29" t="s">
        <v>132</v>
      </c>
      <c r="BU28" s="29">
        <v>5000</v>
      </c>
      <c r="BV28" s="113"/>
      <c r="BW28" s="114"/>
      <c r="BX28" s="113" t="s">
        <v>18</v>
      </c>
      <c r="BY28" s="113"/>
      <c r="BZ28" s="26" t="s">
        <v>229</v>
      </c>
      <c r="CA28" s="26" t="s">
        <v>327</v>
      </c>
      <c r="CB28" s="31" t="s">
        <v>133</v>
      </c>
      <c r="CC28" s="41" t="s">
        <v>206</v>
      </c>
      <c r="CD28" s="93" t="s">
        <v>277</v>
      </c>
      <c r="CE28" s="31" t="s">
        <v>207</v>
      </c>
    </row>
    <row r="29" spans="1:85" s="70" customFormat="1" ht="30" customHeight="1" x14ac:dyDescent="0.15">
      <c r="A29" s="65" t="s">
        <v>130</v>
      </c>
      <c r="B29" s="80" t="s">
        <v>188</v>
      </c>
      <c r="C29" s="79" t="s">
        <v>250</v>
      </c>
      <c r="D29" s="95" t="s">
        <v>144</v>
      </c>
      <c r="E29" s="79" t="s">
        <v>186</v>
      </c>
      <c r="F29" s="65"/>
      <c r="G29" s="67"/>
      <c r="H29" s="65"/>
      <c r="I29" s="68"/>
      <c r="J29" s="65"/>
      <c r="K29" s="67"/>
      <c r="L29" s="65"/>
      <c r="M29" s="68"/>
      <c r="N29" s="65"/>
      <c r="O29" s="68"/>
      <c r="P29" s="65"/>
      <c r="Q29" s="68"/>
      <c r="R29" s="68"/>
      <c r="S29" s="68"/>
      <c r="T29" s="68"/>
      <c r="U29" s="65"/>
      <c r="V29" s="68"/>
      <c r="W29" s="68"/>
      <c r="X29" s="65"/>
      <c r="Y29" s="68"/>
      <c r="Z29" s="65"/>
      <c r="AA29" s="68"/>
      <c r="AB29" s="68"/>
      <c r="AC29" s="65"/>
      <c r="AD29" s="68"/>
      <c r="AE29" s="65"/>
      <c r="AF29" s="68"/>
      <c r="AG29" s="68"/>
      <c r="AH29" s="65"/>
      <c r="AI29" s="68"/>
      <c r="AJ29" s="65"/>
      <c r="AK29" s="68"/>
      <c r="AL29" s="68"/>
      <c r="AM29" s="68"/>
      <c r="AN29" s="68"/>
      <c r="AO29" s="68"/>
      <c r="AP29" s="68"/>
      <c r="AQ29" s="68"/>
      <c r="AR29" s="68"/>
      <c r="AS29" s="68"/>
      <c r="AT29" s="29"/>
      <c r="AU29" s="68"/>
      <c r="AV29" s="68"/>
      <c r="AW29" s="68"/>
      <c r="AX29" s="68"/>
      <c r="AY29" s="68"/>
      <c r="AZ29" s="68"/>
      <c r="BA29" s="68"/>
      <c r="BB29" s="68"/>
      <c r="BC29" s="68"/>
      <c r="BD29" s="108" t="s">
        <v>132</v>
      </c>
      <c r="BE29" s="108">
        <v>2000</v>
      </c>
      <c r="BF29" s="68"/>
      <c r="BG29" s="68"/>
      <c r="BH29" s="68" t="s">
        <v>132</v>
      </c>
      <c r="BI29" s="108">
        <v>5720</v>
      </c>
      <c r="BJ29" s="30"/>
      <c r="BK29" s="30"/>
      <c r="BL29" s="30" t="s">
        <v>350</v>
      </c>
      <c r="BM29" s="30">
        <v>7800</v>
      </c>
      <c r="BN29" s="96" t="s">
        <v>304</v>
      </c>
      <c r="BO29" s="29">
        <v>15000</v>
      </c>
      <c r="BP29" s="96" t="s">
        <v>305</v>
      </c>
      <c r="BQ29" s="29">
        <v>10000</v>
      </c>
      <c r="BR29" s="29"/>
      <c r="BS29" s="29"/>
      <c r="BT29" s="29" t="s">
        <v>295</v>
      </c>
      <c r="BU29" s="29">
        <v>5000</v>
      </c>
      <c r="BV29" s="113"/>
      <c r="BW29" s="114"/>
      <c r="BX29" s="113" t="s">
        <v>18</v>
      </c>
      <c r="BY29" s="113"/>
      <c r="BZ29" s="26" t="s">
        <v>43</v>
      </c>
      <c r="CA29" s="26" t="s">
        <v>306</v>
      </c>
      <c r="CB29" s="31" t="s">
        <v>133</v>
      </c>
      <c r="CC29" s="27" t="s">
        <v>278</v>
      </c>
      <c r="CD29" s="77" t="s">
        <v>279</v>
      </c>
      <c r="CE29" s="28" t="s">
        <v>204</v>
      </c>
    </row>
    <row r="30" spans="1:85" s="70" customFormat="1" ht="30" customHeight="1" x14ac:dyDescent="0.15">
      <c r="A30" s="65" t="s">
        <v>191</v>
      </c>
      <c r="B30" s="27" t="s">
        <v>187</v>
      </c>
      <c r="C30" s="28" t="s">
        <v>251</v>
      </c>
      <c r="D30" s="27" t="s">
        <v>48</v>
      </c>
      <c r="E30" s="28" t="s">
        <v>192</v>
      </c>
      <c r="F30" s="65"/>
      <c r="G30" s="67"/>
      <c r="H30" s="65"/>
      <c r="I30" s="68"/>
      <c r="J30" s="65"/>
      <c r="K30" s="67"/>
      <c r="L30" s="65"/>
      <c r="M30" s="68"/>
      <c r="N30" s="65"/>
      <c r="O30" s="68"/>
      <c r="P30" s="65"/>
      <c r="Q30" s="68"/>
      <c r="R30" s="68"/>
      <c r="S30" s="68"/>
      <c r="T30" s="68"/>
      <c r="U30" s="65"/>
      <c r="V30" s="68"/>
      <c r="W30" s="68"/>
      <c r="X30" s="65"/>
      <c r="Y30" s="68"/>
      <c r="Z30" s="65"/>
      <c r="AA30" s="68"/>
      <c r="AB30" s="68"/>
      <c r="AC30" s="65"/>
      <c r="AD30" s="68"/>
      <c r="AE30" s="65"/>
      <c r="AF30" s="68"/>
      <c r="AG30" s="68"/>
      <c r="AH30" s="65"/>
      <c r="AI30" s="68"/>
      <c r="AJ30" s="65"/>
      <c r="AK30" s="68"/>
      <c r="AL30" s="68"/>
      <c r="AM30" s="68"/>
      <c r="AN30" s="68"/>
      <c r="AO30" s="68"/>
      <c r="AP30" s="68"/>
      <c r="AQ30" s="68"/>
      <c r="AR30" s="68"/>
      <c r="AS30" s="68"/>
      <c r="AT30" s="29"/>
      <c r="AU30" s="68"/>
      <c r="AV30" s="68"/>
      <c r="AW30" s="68"/>
      <c r="AX30" s="68"/>
      <c r="AY30" s="68"/>
      <c r="AZ30" s="68"/>
      <c r="BA30" s="68"/>
      <c r="BB30" s="68"/>
      <c r="BC30" s="68"/>
      <c r="BD30" s="68" t="s">
        <v>132</v>
      </c>
      <c r="BE30" s="68">
        <v>1500</v>
      </c>
      <c r="BF30" s="68"/>
      <c r="BG30" s="68"/>
      <c r="BH30" s="68" t="s">
        <v>132</v>
      </c>
      <c r="BI30" s="68">
        <v>3000</v>
      </c>
      <c r="BJ30" s="30"/>
      <c r="BK30" s="30"/>
      <c r="BL30" s="30" t="s">
        <v>350</v>
      </c>
      <c r="BM30" s="30">
        <v>10000</v>
      </c>
      <c r="BN30" s="29"/>
      <c r="BO30" s="29"/>
      <c r="BP30" s="29" t="s">
        <v>132</v>
      </c>
      <c r="BQ30" s="29">
        <v>10000</v>
      </c>
      <c r="BR30" s="29"/>
      <c r="BS30" s="29"/>
      <c r="BT30" s="29" t="s">
        <v>132</v>
      </c>
      <c r="BU30" s="29">
        <v>5000</v>
      </c>
      <c r="BV30" s="113"/>
      <c r="BW30" s="114"/>
      <c r="BX30" s="113" t="s">
        <v>18</v>
      </c>
      <c r="BY30" s="113"/>
      <c r="BZ30" s="26" t="s">
        <v>230</v>
      </c>
      <c r="CA30" s="26" t="s">
        <v>348</v>
      </c>
      <c r="CB30" s="31" t="s">
        <v>133</v>
      </c>
      <c r="CC30" s="39" t="s">
        <v>280</v>
      </c>
      <c r="CD30" s="92" t="s">
        <v>281</v>
      </c>
      <c r="CE30" s="36" t="s">
        <v>14</v>
      </c>
    </row>
    <row r="31" spans="1:85" s="70" customFormat="1" ht="30" customHeight="1" x14ac:dyDescent="0.15">
      <c r="A31" s="26"/>
      <c r="B31" s="35"/>
      <c r="C31" s="38"/>
      <c r="D31" s="34"/>
      <c r="E31" s="28"/>
      <c r="F31" s="65"/>
      <c r="G31" s="68"/>
      <c r="H31" s="65"/>
      <c r="I31" s="68"/>
      <c r="J31" s="65"/>
      <c r="K31" s="68"/>
      <c r="L31" s="65"/>
      <c r="M31" s="68"/>
      <c r="N31" s="65"/>
      <c r="O31" s="68"/>
      <c r="P31" s="65"/>
      <c r="Q31" s="68"/>
      <c r="R31" s="68"/>
      <c r="S31" s="68"/>
      <c r="T31" s="68"/>
      <c r="U31" s="6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29"/>
      <c r="AU31" s="68"/>
      <c r="AV31" s="68"/>
      <c r="AW31" s="68"/>
      <c r="AX31" s="68"/>
      <c r="AY31" s="68"/>
      <c r="AZ31" s="68"/>
      <c r="BA31" s="68"/>
      <c r="BB31" s="68"/>
      <c r="BC31" s="68"/>
      <c r="BD31" s="68"/>
      <c r="BE31" s="68"/>
      <c r="BF31" s="68"/>
      <c r="BG31" s="68"/>
      <c r="BH31" s="68"/>
      <c r="BI31" s="68"/>
      <c r="BJ31" s="30"/>
      <c r="BK31" s="30"/>
      <c r="BL31" s="30"/>
      <c r="BM31" s="29"/>
      <c r="BN31" s="29"/>
      <c r="BO31" s="29"/>
      <c r="BP31" s="29"/>
      <c r="BQ31" s="29"/>
      <c r="BR31" s="29"/>
      <c r="BS31" s="29"/>
      <c r="BT31" s="29"/>
      <c r="BU31" s="29"/>
      <c r="BV31" s="113"/>
      <c r="BW31" s="114"/>
      <c r="BX31" s="113" t="s">
        <v>18</v>
      </c>
      <c r="BY31" s="113"/>
      <c r="BZ31" s="26"/>
      <c r="CA31" s="26"/>
      <c r="CB31" s="31"/>
      <c r="CC31" s="27"/>
      <c r="CD31" s="97"/>
      <c r="CE31" s="28"/>
      <c r="CF31" s="85"/>
    </row>
    <row r="32" spans="1:85" s="70" customFormat="1" ht="30" customHeight="1" x14ac:dyDescent="0.15">
      <c r="A32" s="26" t="s">
        <v>337</v>
      </c>
      <c r="B32" s="35" t="s">
        <v>182</v>
      </c>
      <c r="C32" s="38" t="s">
        <v>7</v>
      </c>
      <c r="D32" s="34" t="s">
        <v>34</v>
      </c>
      <c r="E32" s="28" t="s">
        <v>190</v>
      </c>
      <c r="F32" s="65"/>
      <c r="G32" s="68"/>
      <c r="H32" s="65"/>
      <c r="I32" s="68"/>
      <c r="J32" s="65"/>
      <c r="K32" s="68"/>
      <c r="L32" s="65"/>
      <c r="M32" s="68"/>
      <c r="N32" s="65"/>
      <c r="O32" s="68"/>
      <c r="P32" s="65"/>
      <c r="Q32" s="68"/>
      <c r="R32" s="68"/>
      <c r="S32" s="68"/>
      <c r="T32" s="68"/>
      <c r="U32" s="6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29"/>
      <c r="AU32" s="68"/>
      <c r="AV32" s="68"/>
      <c r="AW32" s="68"/>
      <c r="AX32" s="68"/>
      <c r="AY32" s="68"/>
      <c r="AZ32" s="68"/>
      <c r="BA32" s="68"/>
      <c r="BB32" s="68"/>
      <c r="BC32" s="68"/>
      <c r="BD32" s="68" t="s">
        <v>132</v>
      </c>
      <c r="BE32" s="68">
        <v>2000</v>
      </c>
      <c r="BF32" s="68"/>
      <c r="BG32" s="68"/>
      <c r="BH32" s="68" t="s">
        <v>132</v>
      </c>
      <c r="BI32" s="108">
        <v>4000</v>
      </c>
      <c r="BJ32" s="30"/>
      <c r="BK32" s="30"/>
      <c r="BL32" s="30" t="s">
        <v>350</v>
      </c>
      <c r="BM32" s="30">
        <v>7800</v>
      </c>
      <c r="BN32" s="29"/>
      <c r="BO32" s="29"/>
      <c r="BP32" s="29" t="s">
        <v>295</v>
      </c>
      <c r="BQ32" s="29">
        <v>10000</v>
      </c>
      <c r="BR32" s="29"/>
      <c r="BS32" s="29"/>
      <c r="BT32" s="29" t="s">
        <v>295</v>
      </c>
      <c r="BU32" s="29">
        <v>5000</v>
      </c>
      <c r="BV32" s="113"/>
      <c r="BW32" s="114"/>
      <c r="BX32" s="113"/>
      <c r="BY32" s="113"/>
      <c r="BZ32" s="26" t="s">
        <v>231</v>
      </c>
      <c r="CA32" s="26" t="s">
        <v>328</v>
      </c>
      <c r="CB32" s="31" t="s">
        <v>133</v>
      </c>
      <c r="CC32" s="27" t="s">
        <v>282</v>
      </c>
      <c r="CD32" s="98" t="s">
        <v>3</v>
      </c>
      <c r="CE32" s="28" t="s">
        <v>145</v>
      </c>
      <c r="CF32" s="85"/>
    </row>
    <row r="33" spans="1:83" s="70" customFormat="1" ht="30" customHeight="1" x14ac:dyDescent="0.15">
      <c r="A33" s="65" t="s">
        <v>168</v>
      </c>
      <c r="B33" s="27" t="s">
        <v>188</v>
      </c>
      <c r="C33" s="28" t="s">
        <v>146</v>
      </c>
      <c r="D33" s="27" t="s">
        <v>181</v>
      </c>
      <c r="E33" s="28" t="s">
        <v>154</v>
      </c>
      <c r="F33" s="65"/>
      <c r="G33" s="68"/>
      <c r="H33" s="65"/>
      <c r="I33" s="68"/>
      <c r="J33" s="65"/>
      <c r="K33" s="68"/>
      <c r="L33" s="65"/>
      <c r="M33" s="68"/>
      <c r="N33" s="65"/>
      <c r="O33" s="68"/>
      <c r="P33" s="65"/>
      <c r="Q33" s="68"/>
      <c r="R33" s="68"/>
      <c r="S33" s="68"/>
      <c r="T33" s="68"/>
      <c r="U33" s="65"/>
      <c r="V33" s="68"/>
      <c r="W33" s="68"/>
      <c r="X33" s="68"/>
      <c r="Y33" s="68"/>
      <c r="Z33" s="68"/>
      <c r="AA33" s="68"/>
      <c r="AB33" s="68"/>
      <c r="AC33" s="68"/>
      <c r="AD33" s="68"/>
      <c r="AE33" s="68"/>
      <c r="AF33" s="68"/>
      <c r="AG33" s="68"/>
      <c r="AH33" s="68"/>
      <c r="AI33" s="68"/>
      <c r="AJ33" s="68"/>
      <c r="AK33" s="68"/>
      <c r="AL33" s="65"/>
      <c r="AM33" s="68"/>
      <c r="AN33" s="65"/>
      <c r="AO33" s="68"/>
      <c r="AP33" s="68"/>
      <c r="AQ33" s="68"/>
      <c r="AR33" s="68"/>
      <c r="AS33" s="68"/>
      <c r="AT33" s="29"/>
      <c r="AU33" s="68"/>
      <c r="AV33" s="68"/>
      <c r="AW33" s="68"/>
      <c r="AX33" s="68"/>
      <c r="AY33" s="68"/>
      <c r="AZ33" s="68"/>
      <c r="BA33" s="68"/>
      <c r="BB33" s="68"/>
      <c r="BC33" s="68"/>
      <c r="BD33" s="68" t="s">
        <v>132</v>
      </c>
      <c r="BE33" s="68">
        <v>1000</v>
      </c>
      <c r="BF33" s="68"/>
      <c r="BG33" s="68"/>
      <c r="BH33" s="68" t="s">
        <v>132</v>
      </c>
      <c r="BI33" s="108">
        <v>5000</v>
      </c>
      <c r="BJ33" s="30"/>
      <c r="BK33" s="30"/>
      <c r="BL33" s="30" t="s">
        <v>350</v>
      </c>
      <c r="BM33" s="30">
        <v>7800</v>
      </c>
      <c r="BN33" s="29"/>
      <c r="BO33" s="29"/>
      <c r="BP33" s="29" t="s">
        <v>132</v>
      </c>
      <c r="BQ33" s="29">
        <v>10000</v>
      </c>
      <c r="BR33" s="29"/>
      <c r="BS33" s="29"/>
      <c r="BT33" s="29" t="s">
        <v>132</v>
      </c>
      <c r="BU33" s="29">
        <v>5000</v>
      </c>
      <c r="BV33" s="113"/>
      <c r="BW33" s="114"/>
      <c r="BX33" s="113" t="s">
        <v>18</v>
      </c>
      <c r="BY33" s="113"/>
      <c r="BZ33" s="26" t="s">
        <v>224</v>
      </c>
      <c r="CA33" s="26" t="s">
        <v>329</v>
      </c>
      <c r="CB33" s="31" t="s">
        <v>133</v>
      </c>
      <c r="CC33" s="27" t="s">
        <v>118</v>
      </c>
      <c r="CD33" s="99" t="s">
        <v>193</v>
      </c>
      <c r="CE33" s="28" t="s">
        <v>194</v>
      </c>
    </row>
    <row r="34" spans="1:83" s="70" customFormat="1" ht="30" customHeight="1" x14ac:dyDescent="0.15">
      <c r="A34" s="65" t="s">
        <v>52</v>
      </c>
      <c r="B34" s="27" t="s">
        <v>183</v>
      </c>
      <c r="C34" s="28" t="s">
        <v>189</v>
      </c>
      <c r="D34" s="27" t="s">
        <v>195</v>
      </c>
      <c r="E34" s="28" t="s">
        <v>37</v>
      </c>
      <c r="F34" s="65"/>
      <c r="G34" s="68"/>
      <c r="H34" s="65"/>
      <c r="I34" s="68"/>
      <c r="J34" s="65"/>
      <c r="K34" s="68"/>
      <c r="L34" s="65"/>
      <c r="M34" s="68"/>
      <c r="N34" s="65"/>
      <c r="O34" s="68"/>
      <c r="P34" s="65"/>
      <c r="Q34" s="68"/>
      <c r="R34" s="68"/>
      <c r="S34" s="68"/>
      <c r="T34" s="68"/>
      <c r="U34" s="65"/>
      <c r="V34" s="68"/>
      <c r="W34" s="68"/>
      <c r="X34" s="68"/>
      <c r="Y34" s="68"/>
      <c r="Z34" s="68"/>
      <c r="AA34" s="68"/>
      <c r="AB34" s="68"/>
      <c r="AC34" s="68"/>
      <c r="AD34" s="68"/>
      <c r="AE34" s="68"/>
      <c r="AF34" s="68"/>
      <c r="AG34" s="68"/>
      <c r="AH34" s="68"/>
      <c r="AI34" s="68"/>
      <c r="AJ34" s="68"/>
      <c r="AK34" s="68"/>
      <c r="AL34" s="65"/>
      <c r="AM34" s="68"/>
      <c r="AN34" s="65"/>
      <c r="AO34" s="68"/>
      <c r="AP34" s="68"/>
      <c r="AQ34" s="68"/>
      <c r="AR34" s="68"/>
      <c r="AS34" s="68"/>
      <c r="AT34" s="29"/>
      <c r="AU34" s="68"/>
      <c r="AV34" s="68"/>
      <c r="AW34" s="68"/>
      <c r="AX34" s="68"/>
      <c r="AY34" s="68"/>
      <c r="AZ34" s="68"/>
      <c r="BA34" s="68"/>
      <c r="BB34" s="68"/>
      <c r="BC34" s="68"/>
      <c r="BD34" s="68" t="s">
        <v>132</v>
      </c>
      <c r="BE34" s="68">
        <v>1000</v>
      </c>
      <c r="BF34" s="68"/>
      <c r="BG34" s="68"/>
      <c r="BH34" s="68" t="s">
        <v>132</v>
      </c>
      <c r="BI34" s="108">
        <v>5000</v>
      </c>
      <c r="BJ34" s="30" t="s">
        <v>352</v>
      </c>
      <c r="BK34" s="105">
        <v>10600</v>
      </c>
      <c r="BL34" s="30" t="s">
        <v>351</v>
      </c>
      <c r="BM34" s="30">
        <v>7800</v>
      </c>
      <c r="BN34" s="29"/>
      <c r="BO34" s="29"/>
      <c r="BP34" s="29" t="s">
        <v>295</v>
      </c>
      <c r="BQ34" s="29">
        <v>10000</v>
      </c>
      <c r="BR34" s="29"/>
      <c r="BS34" s="29"/>
      <c r="BT34" s="29" t="s">
        <v>295</v>
      </c>
      <c r="BU34" s="29">
        <v>5000</v>
      </c>
      <c r="BV34" s="113"/>
      <c r="BW34" s="114"/>
      <c r="BX34" s="113" t="s">
        <v>18</v>
      </c>
      <c r="BY34" s="113"/>
      <c r="BZ34" s="26" t="s">
        <v>232</v>
      </c>
      <c r="CA34" s="26" t="s">
        <v>330</v>
      </c>
      <c r="CB34" s="31" t="s">
        <v>133</v>
      </c>
      <c r="CC34" s="27" t="s">
        <v>201</v>
      </c>
      <c r="CD34" s="100" t="s">
        <v>202</v>
      </c>
      <c r="CE34" s="42" t="s">
        <v>283</v>
      </c>
    </row>
  </sheetData>
  <autoFilter ref="A5:CA34" xr:uid="{00000000-0009-0000-0000-000001000000}">
    <filterColumn colId="70" showButton="0"/>
    <filterColumn colId="71" showButton="0"/>
  </autoFilter>
  <mergeCells count="38">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 ref="BN4:BU4"/>
    <mergeCell ref="A4:A5"/>
    <mergeCell ref="B4:B5"/>
    <mergeCell ref="C4:C5"/>
    <mergeCell ref="D4:D5"/>
    <mergeCell ref="E4:E5"/>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8" r:id="rId7" display="ro-hlhm@city.akita.lg.jp" xr:uid="{31126A71-EAEC-4BF2-817D-AA2561ACCDAF}"/>
    <hyperlink ref="AH7" r:id="rId8" display="ro-hlhm@city.akita.lg.jp" xr:uid="{ABABEBA5-9BDB-4CDA-8F02-1B14FE77BC97}"/>
    <hyperlink ref="AH13" r:id="rId9" display="kodomo-gr@city.yuzawa.lg.jp/kenko-gr@city.yuzawa.lg.jp" xr:uid="{B0207005-B3F5-49AB-9BC5-DD13D1FB3E81}"/>
    <hyperlink ref="AH34" r:id="rId10" display="yobou@vill.higashinaruse.lg.jp" xr:uid="{EA086F3C-79DA-44E8-9F43-F53CC5E94F32}"/>
    <hyperlink ref="AH17" r:id="rId11" display="kenkou@city.daisen.lg.jp" xr:uid="{C0257D00-1817-4E18-8661-A81B6643C2E6}"/>
    <hyperlink ref="AH11" r:id="rId12" display="ho.soumu@city.odate.lg.jp" xr:uid="{E909DAF6-9458-48A1-9C12-B87E71A56815}"/>
    <hyperlink ref="AH21" r:id="rId13" display="kodomo-center@city.semboku.lg.jp/hoken@city.semboku.lg.jp" xr:uid="{1CE40869-2C1B-4A08-AAC4-BC532F378176}"/>
    <hyperlink ref="AH9" r:id="rId14" display="kenkou@city.noshiro.lg.jp" xr:uid="{F03302F6-6678-45B7-9861-93C258123480}"/>
    <hyperlink ref="AH22" r:id="rId15" display="ksk-health@town.kosaka.lg.jp" xr:uid="{F78EFF49-9F0D-4A06-BF2E-9AC14687E427}"/>
    <hyperlink ref="AH25" r:id="rId16" display="kosodate@town.mitane.lg.jp/kenkou@town.mitane.lg.jp" xr:uid="{B4A36760-B5DE-45CD-B19F-E5DDFA54C341}"/>
    <hyperlink ref="AH14" r:id="rId17" display="kenkou@city.kazuno.lg.jp" xr:uid="{FB7A9061-4849-4AA2-8EE1-0C237087654E}"/>
    <hyperlink ref="AH26" r:id="rId18" display="hoken@town.happo.lg.jp/abe.risa@town.happo.lg.jp" xr:uid="{D979BA89-AC00-42F5-8F9A-C0FF82B46A0C}"/>
    <hyperlink ref="AH30" r:id="rId19" display="g-hoken-c@vill.ogata.lg.jp" xr:uid="{6CCFDBA9-92EF-4F57-AE35-F1146CDB4824}"/>
    <hyperlink ref="CD23" r:id="rId20" xr:uid="{9DC94869-BA37-425C-AD4E-D50E7C194E9A}"/>
    <hyperlink ref="CD18" r:id="rId21" xr:uid="{DDCAB31A-2E46-4EDF-B3A0-A59223ABC4FF}"/>
    <hyperlink ref="CD10" r:id="rId22" xr:uid="{19151F49-3FC8-4388-896A-6F79C9387D21}"/>
    <hyperlink ref="CD16" r:id="rId23" xr:uid="{DC6F04D3-7D60-420E-9F3E-B6089244C153}"/>
    <hyperlink ref="CD27" r:id="rId24" xr:uid="{829288B3-70DA-491F-94EC-B50CC47BE7A3}"/>
    <hyperlink ref="CD29" r:id="rId25" xr:uid="{54BD55A9-6E78-422A-B878-833F3448A848}"/>
    <hyperlink ref="CD8" r:id="rId26" xr:uid="{C254D587-120C-4604-BB2D-69428A8F6E3F}"/>
    <hyperlink ref="CD7" r:id="rId27" xr:uid="{6B5F7EF0-1EE0-42A0-A2E5-42BDABD0B4F0}"/>
    <hyperlink ref="CD13" r:id="rId28" xr:uid="{74B6D17A-2B8B-474B-8C09-E34318A8ECAE}"/>
    <hyperlink ref="CD34" r:id="rId29" xr:uid="{D879D895-DFEB-4501-B41D-25D584E53B0A}"/>
    <hyperlink ref="CD17" r:id="rId30" xr:uid="{86702D16-3BED-478E-B8AA-090320123301}"/>
    <hyperlink ref="CD11" r:id="rId31" xr:uid="{67AFD6E3-483C-406F-9F97-3F2727853DD1}"/>
    <hyperlink ref="CD21" r:id="rId32" xr:uid="{93D93179-9530-4668-A400-A05338EFF95A}"/>
    <hyperlink ref="CD9" r:id="rId33" xr:uid="{64CC5C2D-15A0-4EBA-A914-AE79B5903A27}"/>
    <hyperlink ref="CD22" r:id="rId34" xr:uid="{E7C4154F-2E66-4D94-8562-3B9B3A18265F}"/>
    <hyperlink ref="CD25" r:id="rId35" xr:uid="{54334CAA-79B9-4DF9-B147-8A26B7A1B808}"/>
    <hyperlink ref="CD14" r:id="rId36" xr:uid="{4766E0AC-B3BF-4E40-868E-F8101BC88A9B}"/>
    <hyperlink ref="CD26" r:id="rId37" xr:uid="{D4F266DB-49F5-4552-8115-942896EAD7AF}"/>
    <hyperlink ref="CD30" r:id="rId38" xr:uid="{4575B250-1520-4EDC-9EFE-91B4BB8260A8}"/>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2026-06-03T07:36:00Z</cp:lastPrinted>
  <dcterms:created xsi:type="dcterms:W3CDTF">2024-04-05T00:17:18Z</dcterms:created>
  <dcterms:modified xsi:type="dcterms:W3CDTF">2026-06-03T07:48:08Z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